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ttps://sotonac-my.sharepoint.com/personal/aw3e20_soton_ac_uk/Documents/Documents/Data for Upload/Appendix Data/"/>
    </mc:Choice>
  </mc:AlternateContent>
  <xr:revisionPtr revIDLastSave="20" documentId="8_{23B79D62-CB80-4553-B2FD-E974DB97F3BB}" xr6:coauthVersionLast="47" xr6:coauthVersionMax="47" xr10:uidLastSave="{98A16C44-1F30-4403-975D-FA87B2528B21}"/>
  <bookViews>
    <workbookView xWindow="28680" yWindow="-120" windowWidth="29040" windowHeight="15720" xr2:uid="{00000000-000D-0000-FFFF-FFFF00000000}"/>
  </bookViews>
  <sheets>
    <sheet name="Fig B2AB" sheetId="15" r:id="rId1"/>
    <sheet name="Fig B2D" sheetId="1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69" i="15" l="1"/>
  <c r="X69" i="15" s="1"/>
  <c r="E69" i="15"/>
  <c r="H69" i="15" s="1"/>
  <c r="W67" i="15"/>
  <c r="U67" i="15"/>
  <c r="X67" i="15" s="1"/>
  <c r="G67" i="15"/>
  <c r="E67" i="15"/>
  <c r="H67" i="15" s="1"/>
  <c r="AA65" i="15"/>
  <c r="W65" i="15"/>
  <c r="U65" i="15"/>
  <c r="X65" i="15" s="1"/>
  <c r="L65" i="15"/>
  <c r="K65" i="15"/>
  <c r="H65" i="15"/>
  <c r="G65" i="15"/>
  <c r="E65" i="15"/>
  <c r="AA63" i="15"/>
  <c r="AB63" i="15" s="1"/>
  <c r="X63" i="15"/>
  <c r="W63" i="15"/>
  <c r="U63" i="15"/>
  <c r="K63" i="15"/>
  <c r="L63" i="15" s="1"/>
  <c r="H63" i="15"/>
  <c r="G63" i="15"/>
  <c r="E63" i="15"/>
  <c r="AA61" i="15"/>
  <c r="W61" i="15"/>
  <c r="X61" i="15" s="1"/>
  <c r="U61" i="15"/>
  <c r="K61" i="15"/>
  <c r="L61" i="15" s="1"/>
  <c r="G61" i="15"/>
  <c r="E61" i="15"/>
  <c r="H61" i="15" s="1"/>
  <c r="AA59" i="15"/>
  <c r="W59" i="15"/>
  <c r="U59" i="15"/>
  <c r="X59" i="15" s="1"/>
  <c r="K59" i="15"/>
  <c r="G59" i="15"/>
  <c r="E59" i="15"/>
  <c r="H59" i="15" s="1"/>
  <c r="L59" i="15" s="1"/>
  <c r="AA57" i="15"/>
  <c r="W57" i="15"/>
  <c r="U57" i="15"/>
  <c r="X57" i="15" s="1"/>
  <c r="AB57" i="15" s="1"/>
  <c r="K57" i="15"/>
  <c r="G57" i="15"/>
  <c r="E57" i="15"/>
  <c r="H57" i="15" s="1"/>
  <c r="L57" i="15" s="1"/>
  <c r="AA55" i="15"/>
  <c r="W55" i="15"/>
  <c r="U55" i="15"/>
  <c r="X55" i="15" s="1"/>
  <c r="AB55" i="15" s="1"/>
  <c r="K55" i="15"/>
  <c r="G55" i="15"/>
  <c r="E55" i="15"/>
  <c r="H55" i="15" s="1"/>
  <c r="U48" i="15"/>
  <c r="X48" i="15" s="1"/>
  <c r="E48" i="15"/>
  <c r="H48" i="15" s="1"/>
  <c r="W46" i="15"/>
  <c r="U46" i="15"/>
  <c r="X46" i="15" s="1"/>
  <c r="G46" i="15"/>
  <c r="E46" i="15"/>
  <c r="H46" i="15" s="1"/>
  <c r="AA44" i="15"/>
  <c r="W44" i="15"/>
  <c r="U44" i="15"/>
  <c r="X44" i="15" s="1"/>
  <c r="K44" i="15"/>
  <c r="G44" i="15"/>
  <c r="E44" i="15"/>
  <c r="H44" i="15" s="1"/>
  <c r="L44" i="15" s="1"/>
  <c r="AA42" i="15"/>
  <c r="W42" i="15"/>
  <c r="U42" i="15"/>
  <c r="X42" i="15" s="1"/>
  <c r="L42" i="15"/>
  <c r="K42" i="15"/>
  <c r="H42" i="15"/>
  <c r="G42" i="15"/>
  <c r="E42" i="15"/>
  <c r="AA40" i="15"/>
  <c r="W40" i="15"/>
  <c r="U40" i="15"/>
  <c r="X40" i="15" s="1"/>
  <c r="K40" i="15"/>
  <c r="L40" i="15" s="1"/>
  <c r="H40" i="15"/>
  <c r="G40" i="15"/>
  <c r="E40" i="15"/>
  <c r="AA38" i="15"/>
  <c r="AB38" i="15" s="1"/>
  <c r="X38" i="15"/>
  <c r="W38" i="15"/>
  <c r="U38" i="15"/>
  <c r="K38" i="15"/>
  <c r="G38" i="15"/>
  <c r="E38" i="15"/>
  <c r="H38" i="15" s="1"/>
  <c r="AA36" i="15"/>
  <c r="AB36" i="15" s="1"/>
  <c r="W36" i="15"/>
  <c r="U36" i="15"/>
  <c r="X36" i="15" s="1"/>
  <c r="K36" i="15"/>
  <c r="G36" i="15"/>
  <c r="E36" i="15"/>
  <c r="H36" i="15" s="1"/>
  <c r="AA34" i="15"/>
  <c r="W34" i="15"/>
  <c r="U34" i="15"/>
  <c r="X34" i="15" s="1"/>
  <c r="K34" i="15"/>
  <c r="L34" i="15" s="1"/>
  <c r="G34" i="15"/>
  <c r="E34" i="15"/>
  <c r="H34" i="15" s="1"/>
  <c r="U27" i="15"/>
  <c r="X27" i="15" s="1"/>
  <c r="E27" i="15"/>
  <c r="H27" i="15" s="1"/>
  <c r="W25" i="15"/>
  <c r="U25" i="15"/>
  <c r="X25" i="15" s="1"/>
  <c r="H25" i="15"/>
  <c r="G25" i="15"/>
  <c r="E25" i="15"/>
  <c r="AA23" i="15"/>
  <c r="AB23" i="15" s="1"/>
  <c r="X23" i="15"/>
  <c r="W23" i="15"/>
  <c r="U23" i="15"/>
  <c r="K23" i="15"/>
  <c r="L23" i="15" s="1"/>
  <c r="G23" i="15"/>
  <c r="E23" i="15"/>
  <c r="H23" i="15" s="1"/>
  <c r="AA21" i="15"/>
  <c r="W21" i="15"/>
  <c r="U21" i="15"/>
  <c r="X21" i="15" s="1"/>
  <c r="K21" i="15"/>
  <c r="G21" i="15"/>
  <c r="E21" i="15"/>
  <c r="H21" i="15" s="1"/>
  <c r="AA19" i="15"/>
  <c r="AB19" i="15" s="1"/>
  <c r="W19" i="15"/>
  <c r="U19" i="15"/>
  <c r="X19" i="15" s="1"/>
  <c r="K19" i="15"/>
  <c r="G19" i="15"/>
  <c r="E19" i="15"/>
  <c r="H19" i="15" s="1"/>
  <c r="L19" i="15" s="1"/>
  <c r="AA17" i="15"/>
  <c r="AB17" i="15" s="1"/>
  <c r="X17" i="15"/>
  <c r="W17" i="15"/>
  <c r="U17" i="15"/>
  <c r="K17" i="15"/>
  <c r="L17" i="15" s="1"/>
  <c r="H17" i="15"/>
  <c r="G17" i="15"/>
  <c r="E17" i="15"/>
  <c r="AA15" i="15"/>
  <c r="AB15" i="15" s="1"/>
  <c r="X15" i="15"/>
  <c r="W15" i="15"/>
  <c r="U15" i="15"/>
  <c r="K15" i="15"/>
  <c r="L15" i="15" s="1"/>
  <c r="H15" i="15"/>
  <c r="G15" i="15"/>
  <c r="E15" i="15"/>
  <c r="AA13" i="15"/>
  <c r="AB13" i="15" s="1"/>
  <c r="X13" i="15"/>
  <c r="W13" i="15"/>
  <c r="U13" i="15"/>
  <c r="K13" i="15"/>
  <c r="L13" i="15" s="1"/>
  <c r="H13" i="15"/>
  <c r="G13" i="15"/>
  <c r="E13" i="15"/>
  <c r="G26" i="14"/>
  <c r="D26" i="14"/>
  <c r="I26" i="14" s="1"/>
  <c r="G25" i="14"/>
  <c r="D25" i="14"/>
  <c r="I25" i="14" s="1"/>
  <c r="G24" i="14"/>
  <c r="I24" i="14" s="1"/>
  <c r="D24" i="14"/>
  <c r="I23" i="14"/>
  <c r="G23" i="14"/>
  <c r="D23" i="14"/>
  <c r="G22" i="14"/>
  <c r="D22" i="14"/>
  <c r="I22" i="14" s="1"/>
  <c r="I21" i="14"/>
  <c r="G21" i="14"/>
  <c r="D21" i="14"/>
  <c r="G20" i="14"/>
  <c r="D20" i="14"/>
  <c r="I20" i="14" s="1"/>
  <c r="G19" i="14"/>
  <c r="D19" i="14"/>
  <c r="I19" i="14" s="1"/>
  <c r="I18" i="14"/>
  <c r="G18" i="14"/>
  <c r="D18" i="14"/>
  <c r="G17" i="14"/>
  <c r="D17" i="14"/>
  <c r="I17" i="14" s="1"/>
  <c r="G16" i="14"/>
  <c r="I16" i="14" s="1"/>
  <c r="K3" i="14" s="1"/>
  <c r="D16" i="14"/>
  <c r="G15" i="14"/>
  <c r="I15" i="14" s="1"/>
  <c r="D15" i="14"/>
  <c r="I13" i="14"/>
  <c r="K13" i="14" s="1"/>
  <c r="G13" i="14"/>
  <c r="D13" i="14"/>
  <c r="G12" i="14"/>
  <c r="D12" i="14"/>
  <c r="I12" i="14" s="1"/>
  <c r="K12" i="14" s="1"/>
  <c r="L12" i="14" s="1"/>
  <c r="G11" i="14"/>
  <c r="D11" i="14"/>
  <c r="I11" i="14" s="1"/>
  <c r="I10" i="14"/>
  <c r="K10" i="14" s="1"/>
  <c r="L10" i="14" s="1"/>
  <c r="G10" i="14"/>
  <c r="D10" i="14"/>
  <c r="G9" i="14"/>
  <c r="D9" i="14"/>
  <c r="I9" i="14" s="1"/>
  <c r="K9" i="14" s="1"/>
  <c r="I8" i="14"/>
  <c r="K8" i="14" s="1"/>
  <c r="G8" i="14"/>
  <c r="D8" i="14"/>
  <c r="G7" i="14"/>
  <c r="D7" i="14"/>
  <c r="I7" i="14" s="1"/>
  <c r="G6" i="14"/>
  <c r="D6" i="14"/>
  <c r="I6" i="14" s="1"/>
  <c r="K6" i="14" s="1"/>
  <c r="L6" i="14" s="1"/>
  <c r="K5" i="14"/>
  <c r="I5" i="14"/>
  <c r="G5" i="14"/>
  <c r="D5" i="14"/>
  <c r="G4" i="14"/>
  <c r="D4" i="14"/>
  <c r="I4" i="14" s="1"/>
  <c r="I3" i="14"/>
  <c r="G3" i="14"/>
  <c r="D3" i="14"/>
  <c r="G2" i="14"/>
  <c r="D2" i="14"/>
  <c r="I2" i="14" s="1"/>
  <c r="K2" i="14" s="1"/>
  <c r="AB34" i="15" l="1"/>
  <c r="AB44" i="15"/>
  <c r="AC57" i="15"/>
  <c r="AB59" i="15"/>
  <c r="AB65" i="15"/>
  <c r="L36" i="15"/>
  <c r="L55" i="15"/>
  <c r="N23" i="15"/>
  <c r="O23" i="15" s="1"/>
  <c r="AD15" i="15"/>
  <c r="AE15" i="15" s="1"/>
  <c r="AC15" i="15"/>
  <c r="AC13" i="15"/>
  <c r="AD19" i="15" s="1"/>
  <c r="AE19" i="15" s="1"/>
  <c r="M13" i="15"/>
  <c r="N13" i="15" s="1"/>
  <c r="O13" i="15" s="1"/>
  <c r="N15" i="15"/>
  <c r="O15" i="15" s="1"/>
  <c r="M15" i="15"/>
  <c r="N17" i="15"/>
  <c r="O17" i="15" s="1"/>
  <c r="AB21" i="15"/>
  <c r="AB40" i="15"/>
  <c r="AB42" i="15"/>
  <c r="AC36" i="15"/>
  <c r="M57" i="15"/>
  <c r="AB61" i="15"/>
  <c r="L21" i="15"/>
  <c r="L38" i="15"/>
  <c r="AC34" i="15"/>
  <c r="AD38" i="15" s="1"/>
  <c r="AE38" i="15" s="1"/>
  <c r="M34" i="15"/>
  <c r="N42" i="15" s="1"/>
  <c r="O42" i="15" s="1"/>
  <c r="L13" i="14"/>
  <c r="M13" i="14" s="1"/>
  <c r="K4" i="14"/>
  <c r="L4" i="14" s="1"/>
  <c r="L5" i="14"/>
  <c r="M5" i="14" s="1"/>
  <c r="K7" i="14"/>
  <c r="L7" i="14" s="1"/>
  <c r="M7" i="14" s="1"/>
  <c r="K11" i="14"/>
  <c r="L11" i="14" s="1"/>
  <c r="M11" i="14" s="1"/>
  <c r="AD59" i="15" l="1"/>
  <c r="AE59" i="15" s="1"/>
  <c r="AD36" i="15"/>
  <c r="AE36" i="15" s="1"/>
  <c r="N19" i="15"/>
  <c r="O19" i="15" s="1"/>
  <c r="N34" i="15"/>
  <c r="O34" i="15" s="1"/>
  <c r="AD44" i="15"/>
  <c r="AE44" i="15" s="1"/>
  <c r="F78" i="15" s="1"/>
  <c r="AD34" i="15"/>
  <c r="AE34" i="15" s="1"/>
  <c r="AC55" i="15"/>
  <c r="M55" i="15"/>
  <c r="N55" i="15"/>
  <c r="O55" i="15" s="1"/>
  <c r="N36" i="15"/>
  <c r="O36" i="15" s="1"/>
  <c r="M36" i="15"/>
  <c r="AD42" i="15"/>
  <c r="AE42" i="15" s="1"/>
  <c r="N44" i="15"/>
  <c r="O44" i="15" s="1"/>
  <c r="AD13" i="15"/>
  <c r="AE13" i="15" s="1"/>
  <c r="AD40" i="15"/>
  <c r="AE40" i="15" s="1"/>
  <c r="N40" i="15"/>
  <c r="O40" i="15" s="1"/>
  <c r="AD17" i="15"/>
  <c r="AE17" i="15" s="1"/>
  <c r="E77" i="15" s="1"/>
  <c r="N38" i="15"/>
  <c r="O38" i="15" s="1"/>
  <c r="N21" i="15"/>
  <c r="O21" i="15" s="1"/>
  <c r="AD61" i="15"/>
  <c r="AE61" i="15" s="1"/>
  <c r="F77" i="15" s="1"/>
  <c r="G77" i="15" s="1"/>
  <c r="AD23" i="15"/>
  <c r="AE23" i="15" s="1"/>
  <c r="AD21" i="15"/>
  <c r="AE21" i="15" s="1"/>
  <c r="AD65" i="15"/>
  <c r="AE65" i="15" s="1"/>
  <c r="F76" i="15" l="1"/>
  <c r="G76" i="15" s="1"/>
  <c r="N57" i="15"/>
  <c r="O57" i="15" s="1"/>
  <c r="N61" i="15"/>
  <c r="O61" i="15" s="1"/>
  <c r="F75" i="15" s="1"/>
  <c r="G75" i="15" s="1"/>
  <c r="N59" i="15"/>
  <c r="O59" i="15" s="1"/>
  <c r="E75" i="15" s="1"/>
  <c r="N63" i="15"/>
  <c r="O63" i="15" s="1"/>
  <c r="E76" i="15" s="1"/>
  <c r="N65" i="15"/>
  <c r="O65" i="15" s="1"/>
  <c r="AD63" i="15"/>
  <c r="AE63" i="15" s="1"/>
  <c r="E78" i="15" s="1"/>
  <c r="G78" i="15" s="1"/>
  <c r="AD57" i="15"/>
  <c r="AE57" i="15" s="1"/>
  <c r="AD55" i="15"/>
  <c r="AE55" i="15" s="1"/>
</calcChain>
</file>

<file path=xl/sharedStrings.xml><?xml version="1.0" encoding="utf-8"?>
<sst xmlns="http://schemas.openxmlformats.org/spreadsheetml/2006/main" count="321" uniqueCount="128">
  <si>
    <t>Sample</t>
  </si>
  <si>
    <t>Well number</t>
  </si>
  <si>
    <r>
      <t>Ct:</t>
    </r>
    <r>
      <rPr>
        <sz val="10"/>
        <rFont val="Arial"/>
        <family val="2"/>
      </rPr>
      <t xml:space="preserve"> Normalising genes geomean</t>
    </r>
  </si>
  <si>
    <t>x-FAM</t>
  </si>
  <si>
    <r>
      <t>Ct:</t>
    </r>
    <r>
      <rPr>
        <sz val="10"/>
        <rFont val="Arial"/>
        <family val="2"/>
      </rPr>
      <t xml:space="preserve"> average target gene</t>
    </r>
  </si>
  <si>
    <t>Ave dCt</t>
  </si>
  <si>
    <r>
      <t>2^(-X)</t>
    </r>
    <r>
      <rPr>
        <sz val="10"/>
        <rFont val="Arial"/>
        <family val="2"/>
      </rPr>
      <t xml:space="preserve"> Average fold induction</t>
    </r>
  </si>
  <si>
    <t>A03</t>
  </si>
  <si>
    <t>B03</t>
  </si>
  <si>
    <t>A04</t>
  </si>
  <si>
    <t>B04</t>
  </si>
  <si>
    <t>A05</t>
  </si>
  <si>
    <t>B05</t>
  </si>
  <si>
    <t>A06</t>
  </si>
  <si>
    <t>B06</t>
  </si>
  <si>
    <t>NTC</t>
  </si>
  <si>
    <t>NRT</t>
  </si>
  <si>
    <t>C04</t>
  </si>
  <si>
    <t>D04</t>
  </si>
  <si>
    <t>C05</t>
  </si>
  <si>
    <t>E04</t>
  </si>
  <si>
    <t>D05</t>
  </si>
  <si>
    <t>C06</t>
  </si>
  <si>
    <t>F04</t>
  </si>
  <si>
    <t>D06</t>
  </si>
  <si>
    <t>E05</t>
  </si>
  <si>
    <t>E06</t>
  </si>
  <si>
    <t>F05</t>
  </si>
  <si>
    <t>F06</t>
  </si>
  <si>
    <t>G05</t>
  </si>
  <si>
    <t>H05</t>
  </si>
  <si>
    <t>G04</t>
  </si>
  <si>
    <t>H04</t>
  </si>
  <si>
    <t>G06</t>
  </si>
  <si>
    <t>H06</t>
  </si>
  <si>
    <t>C03</t>
  </si>
  <si>
    <t>D03</t>
  </si>
  <si>
    <t>E03</t>
  </si>
  <si>
    <t>F03</t>
  </si>
  <si>
    <t>G03</t>
  </si>
  <si>
    <t>H03</t>
  </si>
  <si>
    <t>ARC</t>
  </si>
  <si>
    <t>TOP-1 - FAM</t>
  </si>
  <si>
    <t>YWHAZ - VIC</t>
  </si>
  <si>
    <t>HKGs</t>
  </si>
  <si>
    <r>
      <t>Ct:</t>
    </r>
    <r>
      <rPr>
        <sz val="10"/>
        <rFont val="Arial"/>
        <family val="2"/>
      </rPr>
      <t xml:space="preserve"> Average TOP-1</t>
    </r>
  </si>
  <si>
    <r>
      <t>Ct:</t>
    </r>
    <r>
      <rPr>
        <sz val="10"/>
        <rFont val="Arial"/>
        <family val="2"/>
      </rPr>
      <t xml:space="preserve"> Average YWHAZ</t>
    </r>
  </si>
  <si>
    <r>
      <t>dCt:</t>
    </r>
    <r>
      <rPr>
        <sz val="10"/>
        <rFont val="Arial"/>
        <family val="2"/>
      </rPr>
      <t xml:space="preserve"> Target gene - Average HKG</t>
    </r>
  </si>
  <si>
    <t>A09</t>
  </si>
  <si>
    <t>B09</t>
  </si>
  <si>
    <t>C09</t>
  </si>
  <si>
    <t>D09</t>
  </si>
  <si>
    <t>A07</t>
  </si>
  <si>
    <t>A08</t>
  </si>
  <si>
    <t>B07</t>
  </si>
  <si>
    <t>B08</t>
  </si>
  <si>
    <t>C07</t>
  </si>
  <si>
    <t>C08</t>
  </si>
  <si>
    <t>D07</t>
  </si>
  <si>
    <t>D08</t>
  </si>
  <si>
    <t>E07</t>
  </si>
  <si>
    <t>E08</t>
  </si>
  <si>
    <t>F07</t>
  </si>
  <si>
    <t>F08</t>
  </si>
  <si>
    <t>G07</t>
  </si>
  <si>
    <t>G08</t>
  </si>
  <si>
    <t>H07</t>
  </si>
  <si>
    <t>H08</t>
  </si>
  <si>
    <t>E09</t>
  </si>
  <si>
    <t>F09</t>
  </si>
  <si>
    <t>G09</t>
  </si>
  <si>
    <t>H09</t>
  </si>
  <si>
    <t>ddCt effect of treatment</t>
  </si>
  <si>
    <t>Ex7D - 24h Samples - 25/08/22</t>
  </si>
  <si>
    <t>Ex7D - 48h Samples - 25/08/22</t>
  </si>
  <si>
    <t>1 - control-C</t>
  </si>
  <si>
    <t>2 - control-HT</t>
  </si>
  <si>
    <t>3 - scram-20nM-HT</t>
  </si>
  <si>
    <t>4 - siRNA-20nM-HT</t>
  </si>
  <si>
    <t>5 - scram-100nM-HT</t>
  </si>
  <si>
    <t>6 - siRNA-100nM-HT</t>
  </si>
  <si>
    <t>7 - control-C</t>
  </si>
  <si>
    <t>8 - control-HT</t>
  </si>
  <si>
    <t>9 - scram-20nM-HT</t>
  </si>
  <si>
    <t>10 - siRNA-20nM-HT</t>
  </si>
  <si>
    <t>12 - siRNA-100nM-HT</t>
  </si>
  <si>
    <t>11 - scram-100nM-HT</t>
  </si>
  <si>
    <t>Protein</t>
  </si>
  <si>
    <t>Inverted (255 - protein)</t>
  </si>
  <si>
    <t>Background</t>
  </si>
  <si>
    <t>Inverted (255 - background)</t>
  </si>
  <si>
    <t>Net Protein (inverted protein - inverted background)</t>
  </si>
  <si>
    <t>Ratio - (ARC/Bactin)</t>
  </si>
  <si>
    <t>% reduction in expression</t>
  </si>
  <si>
    <t>% knock down</t>
  </si>
  <si>
    <t>Cont-C 24h</t>
  </si>
  <si>
    <t>Cont-HT</t>
  </si>
  <si>
    <t>Scram-20nM</t>
  </si>
  <si>
    <t>siRNA-20nM</t>
  </si>
  <si>
    <t>Scram-100nM</t>
  </si>
  <si>
    <t>siRNA-100nM</t>
  </si>
  <si>
    <t>Cont-C 48h</t>
  </si>
  <si>
    <t>Cont-HT 48h</t>
  </si>
  <si>
    <t>Scram-20nM 48h</t>
  </si>
  <si>
    <t>siRNA-20nM 48h</t>
  </si>
  <si>
    <t>Scram-100nM 48h</t>
  </si>
  <si>
    <t>siRNA-100nM 48h</t>
  </si>
  <si>
    <t>Beta-Actin</t>
  </si>
  <si>
    <t>Ex7B - 24h Samples</t>
  </si>
  <si>
    <t>Ex7B - 48h Samples</t>
  </si>
  <si>
    <t>A01</t>
  </si>
  <si>
    <t>E01</t>
  </si>
  <si>
    <t>C01</t>
  </si>
  <si>
    <t>G01</t>
  </si>
  <si>
    <t>B01</t>
  </si>
  <si>
    <t>F01</t>
  </si>
  <si>
    <t>D01</t>
  </si>
  <si>
    <t>H01</t>
  </si>
  <si>
    <t>Ex7C - 24h Samples - 09/08/22</t>
  </si>
  <si>
    <t>Ex7C - 48h Samples - 09/08/22</t>
  </si>
  <si>
    <t xml:space="preserve"> </t>
  </si>
  <si>
    <t>Scram</t>
  </si>
  <si>
    <t>siRNA</t>
  </si>
  <si>
    <t>% KD</t>
  </si>
  <si>
    <t>20 nM - 24h</t>
  </si>
  <si>
    <t>100 nM - 24h</t>
  </si>
  <si>
    <t>20 nM - 48h</t>
  </si>
  <si>
    <t>100 nM - 48h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</si>
</sst>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4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5" tint="0.79998168889431442"/>
        <bgColor indexed="64"/>
      </patternFill>
    </fill>
  </fills>
  <borders count="4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15">
    <xf numFmtId="0" fontId="0" fillId="0" borderId="0" xfId="0"/>
    <xf numFmtId="0" fontId="1" fillId="0" borderId="0" xfId="1" applyAlignment="1">
      <alignment horizontal="center"/>
    </xf>
    <xf numFmtId="0" fontId="1" fillId="2" borderId="0" xfId="1" applyFill="1" applyAlignment="1">
      <alignment horizontal="center"/>
    </xf>
    <xf numFmtId="0" fontId="1" fillId="0" borderId="2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5" xfId="1" applyBorder="1" applyAlignment="1">
      <alignment horizontal="center"/>
    </xf>
    <xf numFmtId="0" fontId="1" fillId="0" borderId="3" xfId="1" applyBorder="1" applyAlignment="1">
      <alignment horizontal="center"/>
    </xf>
    <xf numFmtId="0" fontId="1" fillId="0" borderId="6" xfId="1" applyBorder="1" applyAlignment="1">
      <alignment horizontal="center"/>
    </xf>
    <xf numFmtId="0" fontId="1" fillId="0" borderId="9" xfId="1" applyBorder="1" applyAlignment="1">
      <alignment horizontal="center" wrapText="1"/>
    </xf>
    <xf numFmtId="0" fontId="1" fillId="0" borderId="10" xfId="1" applyBorder="1" applyAlignment="1">
      <alignment horizontal="center" wrapText="1"/>
    </xf>
    <xf numFmtId="0" fontId="2" fillId="0" borderId="10" xfId="1" applyFont="1" applyBorder="1" applyAlignment="1">
      <alignment horizontal="center" wrapText="1"/>
    </xf>
    <xf numFmtId="0" fontId="2" fillId="2" borderId="11" xfId="1" applyFont="1" applyFill="1" applyBorder="1" applyAlignment="1">
      <alignment horizontal="center" wrapText="1"/>
    </xf>
    <xf numFmtId="0" fontId="1" fillId="2" borderId="10" xfId="1" applyFill="1" applyBorder="1" applyAlignment="1">
      <alignment horizontal="center" wrapText="1"/>
    </xf>
    <xf numFmtId="0" fontId="2" fillId="0" borderId="12" xfId="1" applyFont="1" applyBorder="1" applyAlignment="1">
      <alignment horizontal="center" wrapText="1"/>
    </xf>
    <xf numFmtId="0" fontId="2" fillId="2" borderId="15" xfId="1" applyFont="1" applyFill="1" applyBorder="1" applyAlignment="1">
      <alignment horizontal="center" wrapText="1"/>
    </xf>
    <xf numFmtId="0" fontId="2" fillId="0" borderId="11" xfId="1" applyFont="1" applyBorder="1" applyAlignment="1">
      <alignment horizontal="center" wrapText="1"/>
    </xf>
    <xf numFmtId="0" fontId="1" fillId="0" borderId="3" xfId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0" fontId="1" fillId="0" borderId="0" xfId="1" applyAlignment="1">
      <alignment horizontal="center" vertical="center"/>
    </xf>
    <xf numFmtId="2" fontId="1" fillId="0" borderId="13" xfId="1" applyNumberFormat="1" applyBorder="1" applyAlignment="1">
      <alignment horizontal="center" vertical="center"/>
    </xf>
    <xf numFmtId="2" fontId="1" fillId="0" borderId="14" xfId="1" applyNumberFormat="1" applyBorder="1" applyAlignment="1">
      <alignment horizontal="center" vertical="center"/>
    </xf>
    <xf numFmtId="2" fontId="1" fillId="0" borderId="1" xfId="1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1" fillId="0" borderId="20" xfId="1" applyBorder="1" applyAlignment="1">
      <alignment horizontal="center" wrapText="1"/>
    </xf>
    <xf numFmtId="2" fontId="1" fillId="0" borderId="3" xfId="1" applyNumberFormat="1" applyBorder="1" applyAlignment="1">
      <alignment horizontal="center" vertical="center"/>
    </xf>
    <xf numFmtId="0" fontId="1" fillId="0" borderId="23" xfId="1" applyBorder="1" applyAlignment="1">
      <alignment horizontal="center"/>
    </xf>
    <xf numFmtId="0" fontId="1" fillId="0" borderId="5" xfId="1" applyBorder="1" applyAlignment="1">
      <alignment horizontal="center" vertical="center"/>
    </xf>
    <xf numFmtId="0" fontId="1" fillId="0" borderId="25" xfId="1" applyBorder="1" applyAlignment="1">
      <alignment horizontal="center"/>
    </xf>
    <xf numFmtId="0" fontId="1" fillId="0" borderId="26" xfId="1" applyBorder="1" applyAlignment="1">
      <alignment horizontal="center"/>
    </xf>
    <xf numFmtId="0" fontId="1" fillId="0" borderId="24" xfId="1" applyBorder="1" applyAlignment="1">
      <alignment horizontal="center"/>
    </xf>
    <xf numFmtId="0" fontId="1" fillId="0" borderId="26" xfId="1" applyBorder="1" applyAlignment="1">
      <alignment horizontal="center" vertical="center"/>
    </xf>
    <xf numFmtId="0" fontId="1" fillId="0" borderId="30" xfId="1" applyBorder="1" applyAlignment="1">
      <alignment horizontal="center"/>
    </xf>
    <xf numFmtId="2" fontId="1" fillId="0" borderId="26" xfId="1" applyNumberFormat="1" applyBorder="1" applyAlignment="1">
      <alignment horizontal="center" vertical="center"/>
    </xf>
    <xf numFmtId="0" fontId="4" fillId="0" borderId="25" xfId="0" applyFont="1" applyBorder="1" applyAlignment="1">
      <alignment horizontal="center"/>
    </xf>
    <xf numFmtId="0" fontId="1" fillId="0" borderId="22" xfId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28" xfId="0" applyFont="1" applyBorder="1" applyAlignment="1">
      <alignment horizontal="center" wrapText="1"/>
    </xf>
    <xf numFmtId="0" fontId="5" fillId="0" borderId="29" xfId="0" applyFont="1" applyBorder="1" applyAlignment="1">
      <alignment horizontal="center"/>
    </xf>
    <xf numFmtId="0" fontId="6" fillId="0" borderId="29" xfId="0" applyFont="1" applyBorder="1" applyAlignment="1">
      <alignment horizontal="center" wrapText="1"/>
    </xf>
    <xf numFmtId="0" fontId="5" fillId="0" borderId="26" xfId="0" applyFont="1" applyBorder="1" applyAlignment="1">
      <alignment horizontal="center" wrapText="1"/>
    </xf>
    <xf numFmtId="0" fontId="0" fillId="0" borderId="34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35" xfId="0" applyBorder="1" applyAlignment="1">
      <alignment horizontal="center"/>
    </xf>
    <xf numFmtId="165" fontId="0" fillId="5" borderId="0" xfId="0" applyNumberFormat="1" applyFill="1" applyAlignment="1">
      <alignment horizontal="center"/>
    </xf>
    <xf numFmtId="0" fontId="0" fillId="0" borderId="5" xfId="0" applyBorder="1" applyAlignment="1">
      <alignment horizontal="center" vertical="center" wrapText="1"/>
    </xf>
    <xf numFmtId="164" fontId="0" fillId="0" borderId="35" xfId="0" applyNumberFormat="1" applyBorder="1" applyAlignment="1">
      <alignment horizontal="center"/>
    </xf>
    <xf numFmtId="2" fontId="5" fillId="0" borderId="0" xfId="0" applyNumberFormat="1" applyFont="1" applyAlignment="1">
      <alignment horizontal="center"/>
    </xf>
    <xf numFmtId="0" fontId="0" fillId="0" borderId="24" xfId="0" applyBorder="1" applyAlignment="1">
      <alignment horizontal="center" vertical="center" wrapText="1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1" xfId="0" applyBorder="1" applyAlignment="1">
      <alignment horizontal="center"/>
    </xf>
    <xf numFmtId="165" fontId="0" fillId="5" borderId="26" xfId="0" applyNumberFormat="1" applyFill="1" applyBorder="1" applyAlignment="1">
      <alignment horizontal="center"/>
    </xf>
    <xf numFmtId="2" fontId="0" fillId="0" borderId="26" xfId="0" applyNumberFormat="1" applyBorder="1" applyAlignment="1">
      <alignment horizontal="center"/>
    </xf>
    <xf numFmtId="2" fontId="5" fillId="0" borderId="26" xfId="0" applyNumberFormat="1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38" xfId="0" applyBorder="1" applyAlignment="1">
      <alignment horizontal="center"/>
    </xf>
    <xf numFmtId="2" fontId="1" fillId="0" borderId="4" xfId="1" applyNumberFormat="1" applyBorder="1" applyAlignment="1">
      <alignment horizontal="center" vertical="center"/>
    </xf>
    <xf numFmtId="2" fontId="1" fillId="0" borderId="7" xfId="1" applyNumberFormat="1" applyBorder="1" applyAlignment="1">
      <alignment horizontal="center" vertical="center"/>
    </xf>
    <xf numFmtId="2" fontId="1" fillId="0" borderId="13" xfId="1" applyNumberFormat="1" applyBorder="1" applyAlignment="1">
      <alignment horizontal="center" vertical="center"/>
    </xf>
    <xf numFmtId="2" fontId="1" fillId="0" borderId="14" xfId="1" applyNumberFormat="1" applyBorder="1" applyAlignment="1">
      <alignment horizontal="center" vertical="center"/>
    </xf>
    <xf numFmtId="2" fontId="1" fillId="2" borderId="16" xfId="1" applyNumberFormat="1" applyFill="1" applyBorder="1" applyAlignment="1">
      <alignment horizontal="center" vertical="center"/>
    </xf>
    <xf numFmtId="2" fontId="1" fillId="2" borderId="17" xfId="1" applyNumberFormat="1" applyFill="1" applyBorder="1" applyAlignment="1">
      <alignment horizontal="center" vertical="center"/>
    </xf>
    <xf numFmtId="2" fontId="1" fillId="0" borderId="18" xfId="1" applyNumberFormat="1" applyBorder="1" applyAlignment="1">
      <alignment horizontal="center" vertical="center"/>
    </xf>
    <xf numFmtId="2" fontId="1" fillId="0" borderId="19" xfId="1" applyNumberFormat="1" applyBorder="1" applyAlignment="1">
      <alignment horizontal="center" vertical="center"/>
    </xf>
    <xf numFmtId="2" fontId="1" fillId="2" borderId="18" xfId="1" applyNumberFormat="1" applyFill="1" applyBorder="1" applyAlignment="1">
      <alignment horizontal="center" vertical="center"/>
    </xf>
    <xf numFmtId="2" fontId="1" fillId="2" borderId="19" xfId="1" applyNumberFormat="1" applyFill="1" applyBorder="1" applyAlignment="1">
      <alignment horizontal="center" vertical="center"/>
    </xf>
    <xf numFmtId="2" fontId="1" fillId="2" borderId="4" xfId="1" applyNumberFormat="1" applyFill="1" applyBorder="1" applyAlignment="1">
      <alignment horizontal="center" vertical="center"/>
    </xf>
    <xf numFmtId="2" fontId="1" fillId="2" borderId="7" xfId="1" applyNumberFormat="1" applyFill="1" applyBorder="1" applyAlignment="1">
      <alignment horizontal="center" vertical="center"/>
    </xf>
    <xf numFmtId="0" fontId="1" fillId="0" borderId="2" xfId="1" applyBorder="1" applyAlignment="1">
      <alignment horizontal="center" vertical="center" wrapText="1"/>
    </xf>
    <xf numFmtId="0" fontId="1" fillId="0" borderId="24" xfId="1" applyBorder="1" applyAlignment="1">
      <alignment horizontal="center" vertical="center" wrapText="1"/>
    </xf>
    <xf numFmtId="2" fontId="1" fillId="0" borderId="27" xfId="1" applyNumberFormat="1" applyBorder="1" applyAlignment="1">
      <alignment horizontal="center" vertical="center"/>
    </xf>
    <xf numFmtId="2" fontId="1" fillId="0" borderId="28" xfId="1" applyNumberFormat="1" applyBorder="1" applyAlignment="1">
      <alignment horizontal="center" vertical="center"/>
    </xf>
    <xf numFmtId="2" fontId="1" fillId="2" borderId="29" xfId="1" applyNumberFormat="1" applyFill="1" applyBorder="1" applyAlignment="1">
      <alignment horizontal="center" vertical="center"/>
    </xf>
    <xf numFmtId="2" fontId="1" fillId="0" borderId="31" xfId="1" applyNumberFormat="1" applyBorder="1" applyAlignment="1">
      <alignment horizontal="center" vertical="center"/>
    </xf>
    <xf numFmtId="2" fontId="1" fillId="2" borderId="31" xfId="1" applyNumberFormat="1" applyFill="1" applyBorder="1" applyAlignment="1">
      <alignment horizontal="center" vertical="center"/>
    </xf>
    <xf numFmtId="2" fontId="1" fillId="2" borderId="27" xfId="1" applyNumberFormat="1" applyFill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3" borderId="10" xfId="1" applyFill="1" applyBorder="1" applyAlignment="1">
      <alignment horizontal="center"/>
    </xf>
    <xf numFmtId="0" fontId="1" fillId="3" borderId="11" xfId="1" applyFill="1" applyBorder="1" applyAlignment="1">
      <alignment horizontal="center"/>
    </xf>
    <xf numFmtId="0" fontId="1" fillId="4" borderId="9" xfId="1" applyFill="1" applyBorder="1" applyAlignment="1">
      <alignment horizontal="center"/>
    </xf>
    <xf numFmtId="0" fontId="1" fillId="4" borderId="10" xfId="1" applyFill="1" applyBorder="1" applyAlignment="1">
      <alignment horizontal="center"/>
    </xf>
    <xf numFmtId="0" fontId="1" fillId="4" borderId="11" xfId="1" applyFill="1" applyBorder="1" applyAlignment="1">
      <alignment horizontal="center"/>
    </xf>
    <xf numFmtId="0" fontId="7" fillId="0" borderId="33" xfId="0" applyFont="1" applyBorder="1" applyAlignment="1">
      <alignment horizontal="center" vertical="center" textRotation="90"/>
    </xf>
    <xf numFmtId="0" fontId="7" fillId="0" borderId="1" xfId="0" applyFont="1" applyBorder="1" applyAlignment="1">
      <alignment horizontal="center" vertical="center" textRotation="90"/>
    </xf>
    <xf numFmtId="0" fontId="7" fillId="0" borderId="28" xfId="0" applyFont="1" applyBorder="1" applyAlignment="1">
      <alignment horizontal="center" vertical="center" textRotation="90"/>
    </xf>
    <xf numFmtId="0" fontId="1" fillId="0" borderId="2" xfId="1" applyBorder="1" applyAlignment="1">
      <alignment horizontal="center" vertical="center"/>
    </xf>
    <xf numFmtId="0" fontId="4" fillId="0" borderId="39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5" fillId="0" borderId="38" xfId="0" applyFont="1" applyBorder="1" applyAlignment="1">
      <alignment horizontal="center"/>
    </xf>
    <xf numFmtId="0" fontId="5" fillId="0" borderId="37" xfId="0" applyFont="1" applyBorder="1" applyAlignment="1">
      <alignment horizontal="center"/>
    </xf>
    <xf numFmtId="0" fontId="5" fillId="0" borderId="36" xfId="0" applyFont="1" applyBorder="1" applyAlignment="1">
      <alignment horizontal="center"/>
    </xf>
    <xf numFmtId="0" fontId="5" fillId="0" borderId="40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2" fontId="0" fillId="0" borderId="40" xfId="0" applyNumberFormat="1" applyBorder="1"/>
    <xf numFmtId="2" fontId="0" fillId="0" borderId="32" xfId="0" applyNumberFormat="1" applyBorder="1"/>
    <xf numFmtId="0" fontId="0" fillId="0" borderId="33" xfId="0" applyBorder="1"/>
    <xf numFmtId="0" fontId="5" fillId="0" borderId="4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2" fontId="0" fillId="0" borderId="41" xfId="0" applyNumberFormat="1" applyBorder="1"/>
    <xf numFmtId="2" fontId="0" fillId="0" borderId="0" xfId="0" applyNumberFormat="1"/>
    <xf numFmtId="0" fontId="0" fillId="0" borderId="1" xfId="0" applyBorder="1"/>
    <xf numFmtId="0" fontId="5" fillId="0" borderId="31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2" fontId="0" fillId="0" borderId="31" xfId="0" applyNumberFormat="1" applyBorder="1"/>
    <xf numFmtId="2" fontId="0" fillId="0" borderId="26" xfId="0" applyNumberFormat="1" applyBorder="1"/>
    <xf numFmtId="0" fontId="0" fillId="0" borderId="28" xfId="0" applyBorder="1"/>
  </cellXfs>
  <cellStyles count="2">
    <cellStyle name="Normal" xfId="0" builtinId="0"/>
    <cellStyle name="Normal_QPCR analysi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813F05-2027-4027-A917-EDB95577B4C1}">
  <dimension ref="B10:AE78"/>
  <sheetViews>
    <sheetView tabSelected="1" topLeftCell="A17" zoomScale="76" zoomScaleNormal="76" workbookViewId="0">
      <selection activeCell="H87" sqref="H87"/>
    </sheetView>
  </sheetViews>
  <sheetFormatPr defaultRowHeight="14.5" x14ac:dyDescent="0.35"/>
  <cols>
    <col min="2" max="2" width="10.90625" customWidth="1"/>
    <col min="18" max="18" width="12.26953125" customWidth="1"/>
  </cols>
  <sheetData>
    <row r="10" spans="2:31" ht="18.5" x14ac:dyDescent="0.45">
      <c r="B10" s="23" t="s">
        <v>108</v>
      </c>
      <c r="C10" s="1"/>
      <c r="D10" s="1"/>
      <c r="E10" s="1"/>
      <c r="F10" s="1"/>
      <c r="G10" s="1"/>
      <c r="H10" s="2"/>
      <c r="I10" s="1"/>
      <c r="J10" s="1"/>
      <c r="K10" s="2"/>
      <c r="L10" s="1"/>
      <c r="M10" s="1"/>
      <c r="N10" s="2"/>
      <c r="O10" s="2"/>
      <c r="P10" s="22"/>
      <c r="Q10" s="22"/>
      <c r="R10" s="23" t="s">
        <v>109</v>
      </c>
      <c r="S10" s="1"/>
      <c r="T10" s="1"/>
      <c r="U10" s="1"/>
      <c r="V10" s="1"/>
      <c r="W10" s="1"/>
      <c r="X10" s="2"/>
      <c r="Y10" s="1"/>
      <c r="Z10" s="1"/>
      <c r="AA10" s="2"/>
      <c r="AB10" s="1"/>
      <c r="AC10" s="1"/>
      <c r="AD10" s="2"/>
      <c r="AE10" s="2"/>
    </row>
    <row r="11" spans="2:31" x14ac:dyDescent="0.35">
      <c r="B11" s="86" t="s">
        <v>44</v>
      </c>
      <c r="C11" s="86"/>
      <c r="D11" s="86"/>
      <c r="E11" s="86"/>
      <c r="F11" s="86"/>
      <c r="G11" s="86"/>
      <c r="H11" s="87"/>
      <c r="I11" s="88" t="s">
        <v>41</v>
      </c>
      <c r="J11" s="89"/>
      <c r="K11" s="89"/>
      <c r="L11" s="89"/>
      <c r="M11" s="89"/>
      <c r="N11" s="89"/>
      <c r="O11" s="90"/>
      <c r="P11" s="22"/>
      <c r="Q11" s="22"/>
      <c r="R11" s="86" t="s">
        <v>44</v>
      </c>
      <c r="S11" s="86"/>
      <c r="T11" s="86"/>
      <c r="U11" s="86"/>
      <c r="V11" s="86"/>
      <c r="W11" s="86"/>
      <c r="X11" s="87"/>
      <c r="Y11" s="88" t="s">
        <v>41</v>
      </c>
      <c r="Z11" s="89"/>
      <c r="AA11" s="89"/>
      <c r="AB11" s="89"/>
      <c r="AC11" s="89"/>
      <c r="AD11" s="89"/>
      <c r="AE11" s="90"/>
    </row>
    <row r="12" spans="2:31" ht="64" x14ac:dyDescent="0.35">
      <c r="B12" s="8" t="s">
        <v>0</v>
      </c>
      <c r="C12" s="9" t="s">
        <v>1</v>
      </c>
      <c r="D12" s="8" t="s">
        <v>42</v>
      </c>
      <c r="E12" s="15" t="s">
        <v>45</v>
      </c>
      <c r="F12" s="9" t="s">
        <v>43</v>
      </c>
      <c r="G12" s="13" t="s">
        <v>46</v>
      </c>
      <c r="H12" s="14" t="s">
        <v>2</v>
      </c>
      <c r="I12" s="9" t="s">
        <v>1</v>
      </c>
      <c r="J12" s="27" t="s">
        <v>3</v>
      </c>
      <c r="K12" s="14" t="s">
        <v>4</v>
      </c>
      <c r="L12" s="10" t="s">
        <v>47</v>
      </c>
      <c r="M12" s="13" t="s">
        <v>5</v>
      </c>
      <c r="N12" s="12" t="s">
        <v>72</v>
      </c>
      <c r="O12" s="11" t="s">
        <v>6</v>
      </c>
      <c r="P12" s="22"/>
      <c r="Q12" s="22"/>
      <c r="R12" s="8" t="s">
        <v>0</v>
      </c>
      <c r="S12" s="9" t="s">
        <v>1</v>
      </c>
      <c r="T12" s="8" t="s">
        <v>42</v>
      </c>
      <c r="U12" s="15" t="s">
        <v>45</v>
      </c>
      <c r="V12" s="9" t="s">
        <v>43</v>
      </c>
      <c r="W12" s="13" t="s">
        <v>46</v>
      </c>
      <c r="X12" s="14" t="s">
        <v>2</v>
      </c>
      <c r="Y12" s="9" t="s">
        <v>1</v>
      </c>
      <c r="Z12" s="27" t="s">
        <v>3</v>
      </c>
      <c r="AA12" s="14" t="s">
        <v>4</v>
      </c>
      <c r="AB12" s="10" t="s">
        <v>47</v>
      </c>
      <c r="AC12" s="13" t="s">
        <v>5</v>
      </c>
      <c r="AD12" s="12" t="s">
        <v>72</v>
      </c>
      <c r="AE12" s="11" t="s">
        <v>6</v>
      </c>
    </row>
    <row r="13" spans="2:31" x14ac:dyDescent="0.35">
      <c r="B13" s="77" t="s">
        <v>75</v>
      </c>
      <c r="C13" s="6" t="s">
        <v>110</v>
      </c>
      <c r="D13" s="3">
        <v>22.51</v>
      </c>
      <c r="E13" s="65">
        <f>AVERAGE(D13:D14)</f>
        <v>22.465000000000003</v>
      </c>
      <c r="F13" s="16">
        <v>19.510000000000002</v>
      </c>
      <c r="G13" s="67">
        <f>AVERAGE(F13:F14)</f>
        <v>19.510000000000002</v>
      </c>
      <c r="H13" s="69">
        <f>AVERAGE(E13,G13)</f>
        <v>20.987500000000004</v>
      </c>
      <c r="I13" s="94" t="s">
        <v>111</v>
      </c>
      <c r="J13" s="3">
        <v>27.63</v>
      </c>
      <c r="K13" s="69">
        <f>GEOMEAN(J14,J13)</f>
        <v>27.584963295244748</v>
      </c>
      <c r="L13" s="71">
        <f>K13-H13</f>
        <v>6.5974632952447436</v>
      </c>
      <c r="M13" s="19">
        <f>L13</f>
        <v>6.5974632952447436</v>
      </c>
      <c r="N13" s="73">
        <f>L13-M13</f>
        <v>0</v>
      </c>
      <c r="O13" s="75">
        <f>2^(-N13)</f>
        <v>1</v>
      </c>
      <c r="P13" s="22"/>
      <c r="Q13" s="22"/>
      <c r="R13" s="77" t="s">
        <v>81</v>
      </c>
      <c r="S13" s="6" t="s">
        <v>112</v>
      </c>
      <c r="T13" s="3">
        <v>22.55</v>
      </c>
      <c r="U13" s="65">
        <f>AVERAGE(T13:T14)</f>
        <v>22.54</v>
      </c>
      <c r="V13" s="16">
        <v>19.64</v>
      </c>
      <c r="W13" s="67">
        <f>AVERAGE(V13:V14)</f>
        <v>19.670000000000002</v>
      </c>
      <c r="X13" s="69">
        <f>AVERAGE(U13,W13)</f>
        <v>21.105</v>
      </c>
      <c r="Y13" s="25" t="s">
        <v>113</v>
      </c>
      <c r="Z13" s="24">
        <v>27.54</v>
      </c>
      <c r="AA13" s="69">
        <f>GEOMEAN(Z14,Z13)</f>
        <v>27.298945034561317</v>
      </c>
      <c r="AB13" s="71">
        <f>AA13-X13</f>
        <v>6.1939450345613167</v>
      </c>
      <c r="AC13" s="39">
        <f>L13</f>
        <v>6.5974632952447436</v>
      </c>
      <c r="AD13" s="73">
        <f>AB13-AC13</f>
        <v>-0.40351826068342689</v>
      </c>
      <c r="AE13" s="75">
        <f>2^(-AD13)</f>
        <v>1.3227296852226975</v>
      </c>
    </row>
    <row r="14" spans="2:31" x14ac:dyDescent="0.35">
      <c r="B14" s="85"/>
      <c r="C14" s="7" t="s">
        <v>114</v>
      </c>
      <c r="D14" s="4">
        <v>22.42</v>
      </c>
      <c r="E14" s="66"/>
      <c r="F14" s="17">
        <v>19.510000000000002</v>
      </c>
      <c r="G14" s="68"/>
      <c r="H14" s="70"/>
      <c r="I14" s="18" t="s">
        <v>115</v>
      </c>
      <c r="J14" s="4">
        <v>27.54</v>
      </c>
      <c r="K14" s="70"/>
      <c r="L14" s="72"/>
      <c r="M14" s="20"/>
      <c r="N14" s="74"/>
      <c r="O14" s="76"/>
      <c r="P14" s="22"/>
      <c r="Q14" s="22"/>
      <c r="R14" s="85"/>
      <c r="S14" s="7" t="s">
        <v>116</v>
      </c>
      <c r="T14" s="4">
        <v>22.53</v>
      </c>
      <c r="U14" s="66"/>
      <c r="V14" s="17">
        <v>19.7</v>
      </c>
      <c r="W14" s="68"/>
      <c r="X14" s="70"/>
      <c r="Y14" s="95" t="s">
        <v>117</v>
      </c>
      <c r="Z14" s="96">
        <v>27.06</v>
      </c>
      <c r="AA14" s="70"/>
      <c r="AB14" s="72"/>
      <c r="AC14" s="20"/>
      <c r="AD14" s="74"/>
      <c r="AE14" s="76"/>
    </row>
    <row r="15" spans="2:31" ht="14.5" customHeight="1" x14ac:dyDescent="0.35">
      <c r="B15" s="77" t="s">
        <v>76</v>
      </c>
      <c r="C15" s="6" t="s">
        <v>9</v>
      </c>
      <c r="D15" s="3">
        <v>22.49</v>
      </c>
      <c r="E15" s="65">
        <f>AVERAGE(D15:D16)</f>
        <v>22.509999999999998</v>
      </c>
      <c r="F15" s="16">
        <v>19.63</v>
      </c>
      <c r="G15" s="67">
        <f>AVERAGE(F15:F16)</f>
        <v>19.579999999999998</v>
      </c>
      <c r="H15" s="69">
        <f>AVERAGE(E15,G15)</f>
        <v>21.044999999999998</v>
      </c>
      <c r="I15" s="16" t="s">
        <v>20</v>
      </c>
      <c r="J15" s="3">
        <v>23.71</v>
      </c>
      <c r="K15" s="69">
        <f>GEOMEAN(J16,J15)</f>
        <v>23.958695707404445</v>
      </c>
      <c r="L15" s="71">
        <f>K15-H15</f>
        <v>2.9136957074044467</v>
      </c>
      <c r="M15" s="21">
        <f>L15</f>
        <v>2.9136957074044467</v>
      </c>
      <c r="N15" s="73">
        <f>L15-M13</f>
        <v>-3.6837675878402969</v>
      </c>
      <c r="O15" s="75">
        <f>2^(-N15)</f>
        <v>12.850633597827692</v>
      </c>
      <c r="P15" s="22"/>
      <c r="Q15" s="22"/>
      <c r="R15" s="77" t="s">
        <v>82</v>
      </c>
      <c r="S15" s="6" t="s">
        <v>17</v>
      </c>
      <c r="T15" s="3">
        <v>22.49</v>
      </c>
      <c r="U15" s="65">
        <f>AVERAGE(T15:T16)</f>
        <v>22.47</v>
      </c>
      <c r="V15" s="16">
        <v>19.489999999999998</v>
      </c>
      <c r="W15" s="67">
        <f>AVERAGE(V15:V16)</f>
        <v>19.524999999999999</v>
      </c>
      <c r="X15" s="69">
        <f>AVERAGE(U15,W15)</f>
        <v>20.997499999999999</v>
      </c>
      <c r="Y15" s="26" t="s">
        <v>31</v>
      </c>
      <c r="Z15" s="24">
        <v>23.21</v>
      </c>
      <c r="AA15" s="69">
        <f>GEOMEAN(Z16,Z15)</f>
        <v>23.00913079627303</v>
      </c>
      <c r="AB15" s="71">
        <f>AA15-X15</f>
        <v>2.0116307962730318</v>
      </c>
      <c r="AC15" s="19">
        <f>AB15</f>
        <v>2.0116307962730318</v>
      </c>
      <c r="AD15" s="73">
        <f>AB15-AC13</f>
        <v>-4.5858324989717119</v>
      </c>
      <c r="AE15" s="75">
        <f>2^(-AD15)</f>
        <v>24.01447724874556</v>
      </c>
    </row>
    <row r="16" spans="2:31" x14ac:dyDescent="0.35">
      <c r="B16" s="85"/>
      <c r="C16" s="7" t="s">
        <v>10</v>
      </c>
      <c r="D16" s="4">
        <v>22.53</v>
      </c>
      <c r="E16" s="66"/>
      <c r="F16" s="17">
        <v>19.53</v>
      </c>
      <c r="G16" s="68"/>
      <c r="H16" s="70"/>
      <c r="I16" s="17" t="s">
        <v>23</v>
      </c>
      <c r="J16" s="4">
        <v>24.21</v>
      </c>
      <c r="K16" s="70"/>
      <c r="L16" s="72"/>
      <c r="M16" s="21"/>
      <c r="N16" s="74"/>
      <c r="O16" s="76"/>
      <c r="P16" s="22"/>
      <c r="Q16" s="22"/>
      <c r="R16" s="85"/>
      <c r="S16" s="7" t="s">
        <v>18</v>
      </c>
      <c r="T16" s="4">
        <v>22.45</v>
      </c>
      <c r="U16" s="66"/>
      <c r="V16" s="17">
        <v>19.559999999999999</v>
      </c>
      <c r="W16" s="68"/>
      <c r="X16" s="70"/>
      <c r="Y16" s="95" t="s">
        <v>32</v>
      </c>
      <c r="Z16" s="96">
        <v>22.81</v>
      </c>
      <c r="AA16" s="70"/>
      <c r="AB16" s="72"/>
      <c r="AC16" s="21"/>
      <c r="AD16" s="74"/>
      <c r="AE16" s="76"/>
    </row>
    <row r="17" spans="2:31" ht="14.5" customHeight="1" x14ac:dyDescent="0.35">
      <c r="B17" s="77" t="s">
        <v>77</v>
      </c>
      <c r="C17" s="1" t="s">
        <v>11</v>
      </c>
      <c r="D17" s="5">
        <v>22.85</v>
      </c>
      <c r="E17" s="65">
        <f>AVERAGE(D17:D18)</f>
        <v>22.770000000000003</v>
      </c>
      <c r="F17" s="18">
        <v>19.72</v>
      </c>
      <c r="G17" s="67">
        <f>AVERAGE(F17:F18)</f>
        <v>19.674999999999997</v>
      </c>
      <c r="H17" s="69">
        <f>AVERAGE(E17,G17)</f>
        <v>21.2225</v>
      </c>
      <c r="I17" s="18" t="s">
        <v>25</v>
      </c>
      <c r="J17" s="5">
        <v>24.89</v>
      </c>
      <c r="K17" s="69">
        <f>GEOMEAN(J18,J17)</f>
        <v>24.969871845886594</v>
      </c>
      <c r="L17" s="71">
        <f>K17-H17</f>
        <v>3.7473718458865939</v>
      </c>
      <c r="M17" s="19"/>
      <c r="N17" s="73">
        <f>L17-M13</f>
        <v>-2.8500914493581497</v>
      </c>
      <c r="O17" s="75">
        <f>2^(-N17)</f>
        <v>7.2104607421114721</v>
      </c>
      <c r="P17" s="22"/>
      <c r="Q17" s="22"/>
      <c r="R17" s="77" t="s">
        <v>83</v>
      </c>
      <c r="S17" s="1" t="s">
        <v>19</v>
      </c>
      <c r="T17" s="5">
        <v>22.68</v>
      </c>
      <c r="U17" s="65">
        <f>AVERAGE(T17:T18)</f>
        <v>22.615000000000002</v>
      </c>
      <c r="V17" s="18">
        <v>19.68</v>
      </c>
      <c r="W17" s="67">
        <f>AVERAGE(V17:V18)</f>
        <v>19.68</v>
      </c>
      <c r="X17" s="69">
        <f>AVERAGE(U17,W17)</f>
        <v>21.147500000000001</v>
      </c>
      <c r="Y17" s="26" t="s">
        <v>29</v>
      </c>
      <c r="Z17" s="24">
        <v>23.33</v>
      </c>
      <c r="AA17" s="69">
        <f>GEOMEAN(Z18,Z17)</f>
        <v>23.304986590856473</v>
      </c>
      <c r="AB17" s="71">
        <f>AA17-X17</f>
        <v>2.1574865908564718</v>
      </c>
      <c r="AC17" s="19"/>
      <c r="AD17" s="73">
        <f>AB17-AC13</f>
        <v>-4.4399767043882719</v>
      </c>
      <c r="AE17" s="75">
        <f>2^(-AD17)</f>
        <v>21.705318754308937</v>
      </c>
    </row>
    <row r="18" spans="2:31" x14ac:dyDescent="0.35">
      <c r="B18" s="85"/>
      <c r="C18" s="1" t="s">
        <v>12</v>
      </c>
      <c r="D18" s="5">
        <v>22.69</v>
      </c>
      <c r="E18" s="66"/>
      <c r="F18" s="18">
        <v>19.63</v>
      </c>
      <c r="G18" s="68"/>
      <c r="H18" s="70"/>
      <c r="I18" s="18" t="s">
        <v>27</v>
      </c>
      <c r="J18" s="5">
        <v>25.05</v>
      </c>
      <c r="K18" s="70"/>
      <c r="L18" s="72"/>
      <c r="M18" s="20"/>
      <c r="N18" s="74"/>
      <c r="O18" s="76"/>
      <c r="P18" s="22"/>
      <c r="Q18" s="22"/>
      <c r="R18" s="85"/>
      <c r="S18" s="1" t="s">
        <v>21</v>
      </c>
      <c r="T18" s="5">
        <v>22.55</v>
      </c>
      <c r="U18" s="66"/>
      <c r="V18" s="18">
        <v>19.68</v>
      </c>
      <c r="W18" s="68"/>
      <c r="X18" s="70"/>
      <c r="Y18" s="26" t="s">
        <v>30</v>
      </c>
      <c r="Z18" s="24">
        <v>23.28</v>
      </c>
      <c r="AA18" s="70"/>
      <c r="AB18" s="72"/>
      <c r="AC18" s="20"/>
      <c r="AD18" s="74"/>
      <c r="AE18" s="76"/>
    </row>
    <row r="19" spans="2:31" ht="14.5" customHeight="1" x14ac:dyDescent="0.35">
      <c r="B19" s="77" t="s">
        <v>78</v>
      </c>
      <c r="C19" s="6" t="s">
        <v>13</v>
      </c>
      <c r="D19" s="3">
        <v>22.8</v>
      </c>
      <c r="E19" s="65">
        <f>AVERAGE(D19:D20)</f>
        <v>22.774999999999999</v>
      </c>
      <c r="F19" s="16">
        <v>19.73</v>
      </c>
      <c r="G19" s="67">
        <f>AVERAGE(F19:F20)</f>
        <v>19.62</v>
      </c>
      <c r="H19" s="69">
        <f>AVERAGE(E19,G19)</f>
        <v>21.197499999999998</v>
      </c>
      <c r="I19" s="16" t="s">
        <v>26</v>
      </c>
      <c r="J19" s="3">
        <v>25.13</v>
      </c>
      <c r="K19" s="69">
        <f>GEOMEAN(J20,J19)</f>
        <v>25.144995525949096</v>
      </c>
      <c r="L19" s="71">
        <f>K19-H19</f>
        <v>3.9474955259490976</v>
      </c>
      <c r="M19" s="19"/>
      <c r="N19" s="73">
        <f>L19-M13</f>
        <v>-2.649967769295646</v>
      </c>
      <c r="O19" s="75">
        <f>2^(-N19)</f>
        <v>6.2765325599672206</v>
      </c>
      <c r="P19" s="22"/>
      <c r="Q19" s="22"/>
      <c r="R19" s="77" t="s">
        <v>84</v>
      </c>
      <c r="S19" s="6" t="s">
        <v>22</v>
      </c>
      <c r="T19" s="3">
        <v>22.63</v>
      </c>
      <c r="U19" s="65">
        <f>AVERAGE(T19:T20)</f>
        <v>22.619999999999997</v>
      </c>
      <c r="V19" s="16">
        <v>19.510000000000002</v>
      </c>
      <c r="W19" s="67">
        <f>AVERAGE(V19:V20)</f>
        <v>19.524999999999999</v>
      </c>
      <c r="X19" s="69">
        <f>AVERAGE(U19,W19)</f>
        <v>21.072499999999998</v>
      </c>
      <c r="Y19" s="26" t="s">
        <v>33</v>
      </c>
      <c r="Z19" s="24">
        <v>23.85</v>
      </c>
      <c r="AA19" s="69">
        <f>GEOMEAN(Z20,Z19)</f>
        <v>23.779896972022399</v>
      </c>
      <c r="AB19" s="71">
        <f>AA19-X19</f>
        <v>2.7073969720224014</v>
      </c>
      <c r="AC19" s="19"/>
      <c r="AD19" s="73">
        <f>AB19-AC13</f>
        <v>-3.8900663232223422</v>
      </c>
      <c r="AE19" s="75">
        <f>2^(-AD19)</f>
        <v>14.82609055597573</v>
      </c>
    </row>
    <row r="20" spans="2:31" x14ac:dyDescent="0.35">
      <c r="B20" s="85"/>
      <c r="C20" s="7" t="s">
        <v>14</v>
      </c>
      <c r="D20" s="4">
        <v>22.75</v>
      </c>
      <c r="E20" s="66"/>
      <c r="F20" s="17">
        <v>19.510000000000002</v>
      </c>
      <c r="G20" s="68"/>
      <c r="H20" s="70"/>
      <c r="I20" s="17" t="s">
        <v>28</v>
      </c>
      <c r="J20" s="4">
        <v>25.16</v>
      </c>
      <c r="K20" s="70"/>
      <c r="L20" s="72"/>
      <c r="M20" s="20"/>
      <c r="N20" s="74"/>
      <c r="O20" s="76"/>
      <c r="P20" s="22"/>
      <c r="Q20" s="22"/>
      <c r="R20" s="85"/>
      <c r="S20" s="7" t="s">
        <v>24</v>
      </c>
      <c r="T20" s="4">
        <v>22.61</v>
      </c>
      <c r="U20" s="66"/>
      <c r="V20" s="17">
        <v>19.54</v>
      </c>
      <c r="W20" s="68"/>
      <c r="X20" s="70"/>
      <c r="Y20" s="26" t="s">
        <v>34</v>
      </c>
      <c r="Z20" s="24">
        <v>23.71</v>
      </c>
      <c r="AA20" s="70"/>
      <c r="AB20" s="72"/>
      <c r="AC20" s="20"/>
      <c r="AD20" s="74"/>
      <c r="AE20" s="76"/>
    </row>
    <row r="21" spans="2:31" ht="14.5" customHeight="1" x14ac:dyDescent="0.35">
      <c r="B21" s="77" t="s">
        <v>79</v>
      </c>
      <c r="C21" s="1"/>
      <c r="D21" s="5"/>
      <c r="E21" s="65" t="e">
        <f>AVERAGE(D21:D22)</f>
        <v>#DIV/0!</v>
      </c>
      <c r="F21" s="18"/>
      <c r="G21" s="67" t="e">
        <f>AVERAGE(F21:F22)</f>
        <v>#DIV/0!</v>
      </c>
      <c r="H21" s="69" t="e">
        <f>AVERAGE(E21,G21)</f>
        <v>#DIV/0!</v>
      </c>
      <c r="I21" s="26"/>
      <c r="J21" s="24"/>
      <c r="K21" s="69" t="e">
        <f>GEOMEAN(J22,J21)</f>
        <v>#NUM!</v>
      </c>
      <c r="L21" s="71" t="e">
        <f>K21-H21</f>
        <v>#NUM!</v>
      </c>
      <c r="M21" s="21"/>
      <c r="N21" s="73" t="e">
        <f>L21-M13</f>
        <v>#NUM!</v>
      </c>
      <c r="O21" s="75" t="e">
        <f>2^(-N21)</f>
        <v>#NUM!</v>
      </c>
      <c r="P21" s="22"/>
      <c r="Q21" s="22"/>
      <c r="R21" s="77" t="s">
        <v>86</v>
      </c>
      <c r="S21" s="1"/>
      <c r="T21" s="5"/>
      <c r="U21" s="65" t="e">
        <f>AVERAGE(T21:T22)</f>
        <v>#DIV/0!</v>
      </c>
      <c r="V21" s="18"/>
      <c r="W21" s="67" t="e">
        <f>AVERAGE(V21:V22)</f>
        <v>#DIV/0!</v>
      </c>
      <c r="X21" s="69" t="e">
        <f>AVERAGE(U21,W21)</f>
        <v>#DIV/0!</v>
      </c>
      <c r="Y21" s="26"/>
      <c r="Z21" s="24"/>
      <c r="AA21" s="69" t="e">
        <f>GEOMEAN(#REF!,#REF!)</f>
        <v>#REF!</v>
      </c>
      <c r="AB21" s="71" t="e">
        <f>AA21-X21</f>
        <v>#REF!</v>
      </c>
      <c r="AC21" s="21"/>
      <c r="AD21" s="73" t="e">
        <f>AB21-AC13</f>
        <v>#REF!</v>
      </c>
      <c r="AE21" s="75" t="e">
        <f>2^(-AD21)</f>
        <v>#REF!</v>
      </c>
    </row>
    <row r="22" spans="2:31" x14ac:dyDescent="0.35">
      <c r="B22" s="85"/>
      <c r="C22" s="1"/>
      <c r="D22" s="5"/>
      <c r="E22" s="66"/>
      <c r="F22" s="18"/>
      <c r="G22" s="68"/>
      <c r="H22" s="70"/>
      <c r="I22" s="26"/>
      <c r="J22" s="24"/>
      <c r="K22" s="70"/>
      <c r="L22" s="72"/>
      <c r="M22" s="21"/>
      <c r="N22" s="74"/>
      <c r="O22" s="76"/>
      <c r="P22" s="22"/>
      <c r="Q22" s="22"/>
      <c r="R22" s="85"/>
      <c r="S22" s="1"/>
      <c r="T22" s="5"/>
      <c r="U22" s="66"/>
      <c r="V22" s="18"/>
      <c r="W22" s="68"/>
      <c r="X22" s="70"/>
      <c r="Y22" s="26"/>
      <c r="Z22" s="24"/>
      <c r="AA22" s="70"/>
      <c r="AB22" s="72"/>
      <c r="AC22" s="21"/>
      <c r="AD22" s="74"/>
      <c r="AE22" s="76"/>
    </row>
    <row r="23" spans="2:31" ht="14.5" customHeight="1" x14ac:dyDescent="0.35">
      <c r="B23" s="77" t="s">
        <v>80</v>
      </c>
      <c r="C23" s="6"/>
      <c r="D23" s="3"/>
      <c r="E23" s="65" t="e">
        <f>AVERAGE(D23:D24)</f>
        <v>#DIV/0!</v>
      </c>
      <c r="F23" s="16"/>
      <c r="G23" s="67" t="e">
        <f>AVERAGE(F23:F24)</f>
        <v>#DIV/0!</v>
      </c>
      <c r="H23" s="69" t="e">
        <f>AVERAGE(E23,G23)</f>
        <v>#DIV/0!</v>
      </c>
      <c r="I23" s="26"/>
      <c r="J23" s="24"/>
      <c r="K23" s="69" t="e">
        <f>GEOMEAN(J24,J23)</f>
        <v>#NUM!</v>
      </c>
      <c r="L23" s="71" t="e">
        <f>K23-H23</f>
        <v>#NUM!</v>
      </c>
      <c r="M23" s="19"/>
      <c r="N23" s="73" t="e">
        <f>L23-M13</f>
        <v>#NUM!</v>
      </c>
      <c r="O23" s="75" t="e">
        <f>2^(-N23)</f>
        <v>#NUM!</v>
      </c>
      <c r="P23" s="22"/>
      <c r="Q23" s="22"/>
      <c r="R23" s="77" t="s">
        <v>85</v>
      </c>
      <c r="S23" s="6"/>
      <c r="T23" s="3"/>
      <c r="U23" s="65" t="e">
        <f>AVERAGE(T23:T24)</f>
        <v>#DIV/0!</v>
      </c>
      <c r="V23" s="16"/>
      <c r="W23" s="67" t="e">
        <f>AVERAGE(V23:V24)</f>
        <v>#DIV/0!</v>
      </c>
      <c r="X23" s="69" t="e">
        <f>AVERAGE(U23,W23)</f>
        <v>#DIV/0!</v>
      </c>
      <c r="Y23" s="26"/>
      <c r="Z23" s="24"/>
      <c r="AA23" s="69" t="e">
        <f>GEOMEAN(#REF!,#REF!)</f>
        <v>#REF!</v>
      </c>
      <c r="AB23" s="71" t="e">
        <f>AA23-X23</f>
        <v>#REF!</v>
      </c>
      <c r="AC23" s="19"/>
      <c r="AD23" s="73" t="e">
        <f>AB23-AC13</f>
        <v>#REF!</v>
      </c>
      <c r="AE23" s="75" t="e">
        <f>2^(-AD23)</f>
        <v>#REF!</v>
      </c>
    </row>
    <row r="24" spans="2:31" x14ac:dyDescent="0.35">
      <c r="B24" s="85"/>
      <c r="C24" s="7"/>
      <c r="D24" s="4"/>
      <c r="E24" s="66"/>
      <c r="F24" s="17"/>
      <c r="G24" s="68"/>
      <c r="H24" s="70"/>
      <c r="I24" s="26"/>
      <c r="J24" s="37"/>
      <c r="K24" s="70"/>
      <c r="L24" s="72"/>
      <c r="M24" s="20"/>
      <c r="N24" s="74"/>
      <c r="O24" s="76"/>
      <c r="P24" s="22"/>
      <c r="Q24" s="22"/>
      <c r="R24" s="85"/>
      <c r="S24" s="7"/>
      <c r="T24" s="4"/>
      <c r="U24" s="66"/>
      <c r="V24" s="17"/>
      <c r="W24" s="68"/>
      <c r="X24" s="70"/>
      <c r="Y24" s="26"/>
      <c r="Z24" s="37"/>
      <c r="AA24" s="70"/>
      <c r="AB24" s="72"/>
      <c r="AC24" s="20"/>
      <c r="AD24" s="74"/>
      <c r="AE24" s="76"/>
    </row>
    <row r="25" spans="2:31" x14ac:dyDescent="0.35">
      <c r="B25" s="77" t="s">
        <v>15</v>
      </c>
      <c r="C25" s="1"/>
      <c r="D25" s="5"/>
      <c r="E25" s="65" t="e">
        <f>AVERAGE(D26:D26)</f>
        <v>#DIV/0!</v>
      </c>
      <c r="F25" s="18"/>
      <c r="G25" s="67" t="e">
        <f>AVERAGE(F26:F26)</f>
        <v>#DIV/0!</v>
      </c>
      <c r="H25" s="69" t="e">
        <f>AVERAGE(E25,G25)</f>
        <v>#DIV/0!</v>
      </c>
      <c r="I25" s="26"/>
      <c r="J25" s="37"/>
      <c r="K25" s="69"/>
      <c r="L25" s="71"/>
      <c r="M25" s="21"/>
      <c r="N25" s="73"/>
      <c r="O25" s="75"/>
      <c r="P25" s="22"/>
      <c r="Q25" s="22"/>
      <c r="R25" s="77" t="s">
        <v>15</v>
      </c>
      <c r="S25" s="1"/>
      <c r="T25" s="5"/>
      <c r="U25" s="65" t="e">
        <f>AVERAGE(T26:T26)</f>
        <v>#DIV/0!</v>
      </c>
      <c r="V25" s="18"/>
      <c r="W25" s="67" t="e">
        <f>AVERAGE(V26:V26)</f>
        <v>#DIV/0!</v>
      </c>
      <c r="X25" s="69" t="e">
        <f>AVERAGE(U25,W25)</f>
        <v>#DIV/0!</v>
      </c>
      <c r="Y25" s="26"/>
      <c r="Z25" s="37"/>
      <c r="AA25" s="69"/>
      <c r="AB25" s="71"/>
      <c r="AC25" s="19"/>
      <c r="AD25" s="73"/>
      <c r="AE25" s="75"/>
    </row>
    <row r="26" spans="2:31" x14ac:dyDescent="0.35">
      <c r="B26" s="85"/>
      <c r="C26" s="29"/>
      <c r="D26" s="5"/>
      <c r="E26" s="66"/>
      <c r="F26" s="30"/>
      <c r="G26" s="68"/>
      <c r="H26" s="70"/>
      <c r="I26" s="38"/>
      <c r="J26" s="31"/>
      <c r="K26" s="70"/>
      <c r="L26" s="72"/>
      <c r="M26" s="21"/>
      <c r="N26" s="74"/>
      <c r="O26" s="76"/>
      <c r="P26" s="22"/>
      <c r="Q26" s="22"/>
      <c r="R26" s="85"/>
      <c r="S26" s="29"/>
      <c r="T26" s="5"/>
      <c r="U26" s="66"/>
      <c r="V26" s="30"/>
      <c r="W26" s="68"/>
      <c r="X26" s="70"/>
      <c r="Y26" s="38"/>
      <c r="Z26" s="31"/>
      <c r="AA26" s="70"/>
      <c r="AB26" s="72"/>
      <c r="AC26" s="21"/>
      <c r="AD26" s="74"/>
      <c r="AE26" s="76"/>
    </row>
    <row r="27" spans="2:31" x14ac:dyDescent="0.35">
      <c r="B27" s="77" t="s">
        <v>16</v>
      </c>
      <c r="C27" s="6"/>
      <c r="D27" s="3"/>
      <c r="E27" s="65" t="e">
        <f>AVERAGE(D28:D28)</f>
        <v>#DIV/0!</v>
      </c>
      <c r="F27" s="16"/>
      <c r="G27" s="67">
        <v>35.659999999999997</v>
      </c>
      <c r="H27" s="69" t="e">
        <f>AVERAGE(E27,G27)</f>
        <v>#DIV/0!</v>
      </c>
      <c r="I27" s="18"/>
      <c r="J27" s="31"/>
      <c r="K27" s="69"/>
      <c r="L27" s="71"/>
      <c r="M27" s="28"/>
      <c r="N27" s="73"/>
      <c r="O27" s="75"/>
      <c r="P27" s="22"/>
      <c r="Q27" s="22"/>
      <c r="R27" s="77" t="s">
        <v>16</v>
      </c>
      <c r="S27" s="6"/>
      <c r="T27" s="3"/>
      <c r="U27" s="65" t="e">
        <f>AVERAGE(T28:T28)</f>
        <v>#DIV/0!</v>
      </c>
      <c r="V27" s="16"/>
      <c r="W27" s="67">
        <v>35.659999999999997</v>
      </c>
      <c r="X27" s="69" t="e">
        <f>AVERAGE(U27,W27)</f>
        <v>#DIV/0!</v>
      </c>
      <c r="Y27" s="18"/>
      <c r="Z27" s="31"/>
      <c r="AA27" s="69"/>
      <c r="AB27" s="71"/>
      <c r="AC27" s="28"/>
      <c r="AD27" s="73"/>
      <c r="AE27" s="75"/>
    </row>
    <row r="28" spans="2:31" ht="15" thickBot="1" x14ac:dyDescent="0.4">
      <c r="B28" s="78"/>
      <c r="C28" s="32"/>
      <c r="D28" s="33"/>
      <c r="E28" s="79"/>
      <c r="F28" s="34"/>
      <c r="G28" s="80"/>
      <c r="H28" s="81"/>
      <c r="I28" s="34"/>
      <c r="J28" s="35"/>
      <c r="K28" s="81"/>
      <c r="L28" s="82"/>
      <c r="M28" s="36"/>
      <c r="N28" s="83"/>
      <c r="O28" s="84"/>
      <c r="P28" s="22"/>
      <c r="Q28" s="22"/>
      <c r="R28" s="78"/>
      <c r="S28" s="32"/>
      <c r="T28" s="33"/>
      <c r="U28" s="79"/>
      <c r="V28" s="34"/>
      <c r="W28" s="80"/>
      <c r="X28" s="81"/>
      <c r="Y28" s="34"/>
      <c r="Z28" s="35"/>
      <c r="AA28" s="81"/>
      <c r="AB28" s="82"/>
      <c r="AC28" s="36"/>
      <c r="AD28" s="83"/>
      <c r="AE28" s="84"/>
    </row>
    <row r="31" spans="2:31" ht="18.5" x14ac:dyDescent="0.45">
      <c r="B31" s="23" t="s">
        <v>118</v>
      </c>
      <c r="C31" s="1"/>
      <c r="D31" s="1"/>
      <c r="E31" s="1"/>
      <c r="F31" s="1"/>
      <c r="G31" s="1"/>
      <c r="H31" s="2"/>
      <c r="I31" s="1"/>
      <c r="J31" s="1"/>
      <c r="K31" s="2"/>
      <c r="L31" s="1"/>
      <c r="M31" s="1"/>
      <c r="N31" s="2"/>
      <c r="O31" s="2"/>
      <c r="P31" s="22"/>
      <c r="Q31" s="22"/>
      <c r="R31" s="23" t="s">
        <v>119</v>
      </c>
      <c r="S31" s="1"/>
      <c r="T31" s="1"/>
      <c r="U31" s="1"/>
      <c r="V31" s="1"/>
      <c r="W31" s="1"/>
      <c r="X31" s="2"/>
      <c r="Y31" s="1"/>
      <c r="Z31" s="1"/>
      <c r="AA31" s="2"/>
      <c r="AB31" s="1"/>
      <c r="AC31" s="1"/>
      <c r="AD31" s="2"/>
      <c r="AE31" s="2"/>
    </row>
    <row r="32" spans="2:31" x14ac:dyDescent="0.35">
      <c r="B32" s="86" t="s">
        <v>44</v>
      </c>
      <c r="C32" s="86"/>
      <c r="D32" s="86"/>
      <c r="E32" s="86"/>
      <c r="F32" s="86"/>
      <c r="G32" s="86"/>
      <c r="H32" s="87"/>
      <c r="I32" s="88" t="s">
        <v>41</v>
      </c>
      <c r="J32" s="89"/>
      <c r="K32" s="89"/>
      <c r="L32" s="89"/>
      <c r="M32" s="89"/>
      <c r="N32" s="89"/>
      <c r="O32" s="90"/>
      <c r="P32" s="22"/>
      <c r="Q32" s="22"/>
      <c r="R32" s="86" t="s">
        <v>44</v>
      </c>
      <c r="S32" s="86"/>
      <c r="T32" s="86"/>
      <c r="U32" s="86"/>
      <c r="V32" s="86"/>
      <c r="W32" s="86"/>
      <c r="X32" s="87"/>
      <c r="Y32" s="88" t="s">
        <v>41</v>
      </c>
      <c r="Z32" s="89"/>
      <c r="AA32" s="89"/>
      <c r="AB32" s="89"/>
      <c r="AC32" s="89"/>
      <c r="AD32" s="89"/>
      <c r="AE32" s="90"/>
    </row>
    <row r="33" spans="2:31" ht="64" x14ac:dyDescent="0.35">
      <c r="B33" s="8" t="s">
        <v>0</v>
      </c>
      <c r="C33" s="9" t="s">
        <v>1</v>
      </c>
      <c r="D33" s="8" t="s">
        <v>42</v>
      </c>
      <c r="E33" s="15" t="s">
        <v>45</v>
      </c>
      <c r="F33" s="9" t="s">
        <v>43</v>
      </c>
      <c r="G33" s="13" t="s">
        <v>46</v>
      </c>
      <c r="H33" s="14" t="s">
        <v>2</v>
      </c>
      <c r="I33" s="9" t="s">
        <v>1</v>
      </c>
      <c r="J33" s="27" t="s">
        <v>3</v>
      </c>
      <c r="K33" s="14" t="s">
        <v>4</v>
      </c>
      <c r="L33" s="10" t="s">
        <v>47</v>
      </c>
      <c r="M33" s="13" t="s">
        <v>5</v>
      </c>
      <c r="N33" s="12" t="s">
        <v>72</v>
      </c>
      <c r="O33" s="11" t="s">
        <v>6</v>
      </c>
      <c r="P33" s="22"/>
      <c r="Q33" s="22"/>
      <c r="R33" s="8" t="s">
        <v>0</v>
      </c>
      <c r="S33" s="9" t="s">
        <v>1</v>
      </c>
      <c r="T33" s="8" t="s">
        <v>42</v>
      </c>
      <c r="U33" s="15" t="s">
        <v>45</v>
      </c>
      <c r="V33" s="9" t="s">
        <v>43</v>
      </c>
      <c r="W33" s="13" t="s">
        <v>46</v>
      </c>
      <c r="X33" s="14" t="s">
        <v>2</v>
      </c>
      <c r="Y33" s="9" t="s">
        <v>1</v>
      </c>
      <c r="Z33" s="27" t="s">
        <v>3</v>
      </c>
      <c r="AA33" s="14" t="s">
        <v>4</v>
      </c>
      <c r="AB33" s="10" t="s">
        <v>47</v>
      </c>
      <c r="AC33" s="13" t="s">
        <v>5</v>
      </c>
      <c r="AD33" s="12" t="s">
        <v>72</v>
      </c>
      <c r="AE33" s="11" t="s">
        <v>6</v>
      </c>
    </row>
    <row r="34" spans="2:31" x14ac:dyDescent="0.35">
      <c r="B34" s="77" t="s">
        <v>75</v>
      </c>
      <c r="C34" s="6" t="s">
        <v>7</v>
      </c>
      <c r="D34" s="3">
        <v>23.11</v>
      </c>
      <c r="E34" s="65">
        <f>AVERAGE(D34:D35)</f>
        <v>23.049999999999997</v>
      </c>
      <c r="F34" s="16">
        <v>20.36</v>
      </c>
      <c r="G34" s="67">
        <f>AVERAGE(F34:F35)</f>
        <v>20.34</v>
      </c>
      <c r="H34" s="69">
        <f>AVERAGE(E34,G34)</f>
        <v>21.695</v>
      </c>
      <c r="I34" s="25" t="s">
        <v>25</v>
      </c>
      <c r="J34" s="24">
        <v>29.3</v>
      </c>
      <c r="K34" s="69">
        <f>GEOMEAN(J35,J34)</f>
        <v>29.66275442368763</v>
      </c>
      <c r="L34" s="71">
        <f>K34-H34</f>
        <v>7.9677544236876301</v>
      </c>
      <c r="M34" s="19">
        <f>L34</f>
        <v>7.9677544236876301</v>
      </c>
      <c r="N34" s="73">
        <f>L34-M34</f>
        <v>0</v>
      </c>
      <c r="O34" s="75">
        <f>2^(-N34)</f>
        <v>1</v>
      </c>
      <c r="P34" s="22"/>
      <c r="Q34" s="22"/>
      <c r="R34" s="77" t="s">
        <v>81</v>
      </c>
      <c r="S34" s="6" t="s">
        <v>39</v>
      </c>
      <c r="T34" s="3">
        <v>23</v>
      </c>
      <c r="U34" s="65">
        <f>AVERAGE(T34:T35)</f>
        <v>23.005000000000003</v>
      </c>
      <c r="V34" s="16">
        <v>20.21</v>
      </c>
      <c r="W34" s="67">
        <f>AVERAGE(V34:V35)</f>
        <v>20.215</v>
      </c>
      <c r="X34" s="69">
        <f>AVERAGE(U34,W34)</f>
        <v>21.61</v>
      </c>
      <c r="Y34" s="25" t="s">
        <v>56</v>
      </c>
      <c r="Z34" s="24">
        <v>29.24</v>
      </c>
      <c r="AA34" s="69">
        <f>GEOMEAN(Z35,Z34)</f>
        <v>29.234999572430304</v>
      </c>
      <c r="AB34" s="71">
        <f>AA34-X34</f>
        <v>7.6249995724303048</v>
      </c>
      <c r="AC34" s="39">
        <f>L34</f>
        <v>7.9677544236876301</v>
      </c>
      <c r="AD34" s="73">
        <f>AB34-AC34</f>
        <v>-0.3427548512573253</v>
      </c>
      <c r="AE34" s="75">
        <f>2^(-AD34)</f>
        <v>1.2681758872939046</v>
      </c>
    </row>
    <row r="35" spans="2:31" x14ac:dyDescent="0.35">
      <c r="B35" s="85"/>
      <c r="C35" s="7" t="s">
        <v>9</v>
      </c>
      <c r="D35" s="4">
        <v>22.99</v>
      </c>
      <c r="E35" s="66"/>
      <c r="F35" s="17">
        <v>20.32</v>
      </c>
      <c r="G35" s="68"/>
      <c r="H35" s="70"/>
      <c r="I35" s="26" t="s">
        <v>26</v>
      </c>
      <c r="J35" s="24">
        <v>30.03</v>
      </c>
      <c r="K35" s="70"/>
      <c r="L35" s="72"/>
      <c r="M35" s="20"/>
      <c r="N35" s="74"/>
      <c r="O35" s="76"/>
      <c r="P35" s="22"/>
      <c r="Q35" s="22"/>
      <c r="R35" s="85"/>
      <c r="S35" s="7" t="s">
        <v>31</v>
      </c>
      <c r="T35" s="4">
        <v>23.01</v>
      </c>
      <c r="U35" s="66"/>
      <c r="V35" s="17">
        <v>20.22</v>
      </c>
      <c r="W35" s="68"/>
      <c r="X35" s="70"/>
      <c r="Y35" s="26" t="s">
        <v>57</v>
      </c>
      <c r="Z35" s="24">
        <v>29.23</v>
      </c>
      <c r="AA35" s="70"/>
      <c r="AB35" s="72"/>
      <c r="AC35" s="20"/>
      <c r="AD35" s="74"/>
      <c r="AE35" s="76"/>
    </row>
    <row r="36" spans="2:31" x14ac:dyDescent="0.35">
      <c r="B36" s="77" t="s">
        <v>76</v>
      </c>
      <c r="C36" s="6" t="s">
        <v>36</v>
      </c>
      <c r="D36" s="3">
        <v>23.02</v>
      </c>
      <c r="E36" s="65">
        <f>AVERAGE(D36:D37)</f>
        <v>23.009999999999998</v>
      </c>
      <c r="F36" s="16">
        <v>20.14</v>
      </c>
      <c r="G36" s="67">
        <f>AVERAGE(F36:F37)</f>
        <v>20.145</v>
      </c>
      <c r="H36" s="69">
        <f>AVERAGE(E36,G36)</f>
        <v>21.577500000000001</v>
      </c>
      <c r="I36" s="26" t="s">
        <v>30</v>
      </c>
      <c r="J36" s="24">
        <v>25.61</v>
      </c>
      <c r="K36" s="69">
        <f>GEOMEAN(J37,J36)</f>
        <v>25.509803997679011</v>
      </c>
      <c r="L36" s="71">
        <f>K36-H36</f>
        <v>3.9323039976790106</v>
      </c>
      <c r="M36" s="21">
        <f>L36</f>
        <v>3.9323039976790106</v>
      </c>
      <c r="N36" s="73">
        <f>L36-M34</f>
        <v>-4.0354504260086195</v>
      </c>
      <c r="O36" s="75">
        <f>2^(-N36)</f>
        <v>16.398028022620565</v>
      </c>
      <c r="P36" s="22"/>
      <c r="Q36" s="22"/>
      <c r="R36" s="77" t="s">
        <v>82</v>
      </c>
      <c r="S36" s="6" t="s">
        <v>12</v>
      </c>
      <c r="T36" s="3">
        <v>23.12</v>
      </c>
      <c r="U36" s="65">
        <f>AVERAGE(T36:T37)</f>
        <v>23.130000000000003</v>
      </c>
      <c r="V36" s="16">
        <v>20.27</v>
      </c>
      <c r="W36" s="67">
        <f>AVERAGE(V36:V37)</f>
        <v>20.285</v>
      </c>
      <c r="X36" s="69">
        <f>AVERAGE(U36,W36)</f>
        <v>21.707500000000003</v>
      </c>
      <c r="Y36" s="26" t="s">
        <v>62</v>
      </c>
      <c r="Z36" s="24">
        <v>24.74</v>
      </c>
      <c r="AA36" s="69">
        <f>GEOMEAN(Z37,Z36)</f>
        <v>24.869660230891778</v>
      </c>
      <c r="AB36" s="71">
        <f>AA36-X36</f>
        <v>3.1621602308917751</v>
      </c>
      <c r="AC36" s="19">
        <f>AB36</f>
        <v>3.1621602308917751</v>
      </c>
      <c r="AD36" s="73">
        <f>AB36-AC34</f>
        <v>-4.805594192795855</v>
      </c>
      <c r="AE36" s="75">
        <f>2^(-AD36)</f>
        <v>27.965848397648745</v>
      </c>
    </row>
    <row r="37" spans="2:31" x14ac:dyDescent="0.35">
      <c r="B37" s="85"/>
      <c r="C37" s="7" t="s">
        <v>18</v>
      </c>
      <c r="D37" s="4">
        <v>23</v>
      </c>
      <c r="E37" s="66"/>
      <c r="F37" s="17">
        <v>20.149999999999999</v>
      </c>
      <c r="G37" s="68"/>
      <c r="H37" s="70"/>
      <c r="I37" s="26" t="s">
        <v>34</v>
      </c>
      <c r="J37" s="24">
        <v>25.41</v>
      </c>
      <c r="K37" s="70"/>
      <c r="L37" s="72"/>
      <c r="M37" s="21"/>
      <c r="N37" s="74"/>
      <c r="O37" s="76"/>
      <c r="P37" s="22"/>
      <c r="Q37" s="22"/>
      <c r="R37" s="85"/>
      <c r="S37" s="7" t="s">
        <v>14</v>
      </c>
      <c r="T37" s="4">
        <v>23.14</v>
      </c>
      <c r="U37" s="66"/>
      <c r="V37" s="17">
        <v>20.3</v>
      </c>
      <c r="W37" s="68"/>
      <c r="X37" s="70"/>
      <c r="Y37" s="26" t="s">
        <v>63</v>
      </c>
      <c r="Z37" s="24">
        <v>25</v>
      </c>
      <c r="AA37" s="70"/>
      <c r="AB37" s="72"/>
      <c r="AC37" s="21"/>
      <c r="AD37" s="74"/>
      <c r="AE37" s="76"/>
    </row>
    <row r="38" spans="2:31" x14ac:dyDescent="0.35">
      <c r="B38" s="77" t="s">
        <v>77</v>
      </c>
      <c r="C38" s="1"/>
      <c r="D38" s="5"/>
      <c r="E38" s="65" t="e">
        <f>AVERAGE(D38:D39)</f>
        <v>#DIV/0!</v>
      </c>
      <c r="F38" s="18"/>
      <c r="G38" s="67" t="e">
        <f>AVERAGE(F38:F39)</f>
        <v>#DIV/0!</v>
      </c>
      <c r="H38" s="69" t="e">
        <f>AVERAGE(E38,G38)</f>
        <v>#DIV/0!</v>
      </c>
      <c r="I38" s="26"/>
      <c r="J38" s="24"/>
      <c r="K38" s="69" t="e">
        <f>GEOMEAN(J39,J38)</f>
        <v>#NUM!</v>
      </c>
      <c r="L38" s="71" t="e">
        <f>K38-H38</f>
        <v>#NUM!</v>
      </c>
      <c r="M38" s="19"/>
      <c r="N38" s="73" t="e">
        <f>L38-M34</f>
        <v>#NUM!</v>
      </c>
      <c r="O38" s="75" t="e">
        <f>2^(-N38)</f>
        <v>#NUM!</v>
      </c>
      <c r="P38" s="22"/>
      <c r="Q38" s="22"/>
      <c r="R38" s="77" t="s">
        <v>83</v>
      </c>
      <c r="S38" s="1"/>
      <c r="T38" s="5"/>
      <c r="U38" s="65" t="e">
        <f>AVERAGE(T38:T39)</f>
        <v>#DIV/0!</v>
      </c>
      <c r="V38" s="18"/>
      <c r="W38" s="67" t="e">
        <f>AVERAGE(V38:V39)</f>
        <v>#DIV/0!</v>
      </c>
      <c r="X38" s="69" t="e">
        <f>AVERAGE(U38,W38)</f>
        <v>#DIV/0!</v>
      </c>
      <c r="AA38" s="69">
        <f>GEOMEAN(Z43,Z42)</f>
        <v>25.124987562185975</v>
      </c>
      <c r="AB38" s="71" t="e">
        <f>AA38-X38</f>
        <v>#DIV/0!</v>
      </c>
      <c r="AC38" s="19"/>
      <c r="AD38" s="73" t="e">
        <f>AB38-AC34</f>
        <v>#DIV/0!</v>
      </c>
      <c r="AE38" s="75" t="e">
        <f>2^(-AD38)</f>
        <v>#DIV/0!</v>
      </c>
    </row>
    <row r="39" spans="2:31" x14ac:dyDescent="0.35">
      <c r="B39" s="85"/>
      <c r="C39" s="1"/>
      <c r="D39" s="5"/>
      <c r="E39" s="66"/>
      <c r="F39" s="18"/>
      <c r="G39" s="68"/>
      <c r="H39" s="70"/>
      <c r="I39" s="26"/>
      <c r="J39" s="24"/>
      <c r="K39" s="70"/>
      <c r="L39" s="72"/>
      <c r="M39" s="20"/>
      <c r="N39" s="74"/>
      <c r="O39" s="76"/>
      <c r="P39" s="22"/>
      <c r="Q39" s="22"/>
      <c r="R39" s="85"/>
      <c r="S39" s="1"/>
      <c r="T39" s="5"/>
      <c r="U39" s="66"/>
      <c r="V39" s="18"/>
      <c r="W39" s="68"/>
      <c r="X39" s="70"/>
      <c r="AA39" s="70"/>
      <c r="AB39" s="72"/>
      <c r="AC39" s="20"/>
      <c r="AD39" s="74"/>
      <c r="AE39" s="76"/>
    </row>
    <row r="40" spans="2:31" x14ac:dyDescent="0.35">
      <c r="B40" s="77" t="s">
        <v>78</v>
      </c>
      <c r="C40" s="6"/>
      <c r="D40" s="3"/>
      <c r="E40" s="65" t="e">
        <f>AVERAGE(D40:D41)</f>
        <v>#DIV/0!</v>
      </c>
      <c r="F40" s="16"/>
      <c r="G40" s="67" t="e">
        <f>AVERAGE(F40:F41)</f>
        <v>#DIV/0!</v>
      </c>
      <c r="H40" s="69" t="e">
        <f>AVERAGE(E40,G40)</f>
        <v>#DIV/0!</v>
      </c>
      <c r="I40" s="26"/>
      <c r="J40" s="24"/>
      <c r="K40" s="69" t="e">
        <f>GEOMEAN(J41,J40)</f>
        <v>#NUM!</v>
      </c>
      <c r="L40" s="71" t="e">
        <f>K40-H40</f>
        <v>#NUM!</v>
      </c>
      <c r="M40" s="19"/>
      <c r="N40" s="73" t="e">
        <f>L40-M34</f>
        <v>#NUM!</v>
      </c>
      <c r="O40" s="75" t="e">
        <f>2^(-N40)</f>
        <v>#NUM!</v>
      </c>
      <c r="P40" s="22"/>
      <c r="Q40" s="22"/>
      <c r="R40" s="77" t="s">
        <v>84</v>
      </c>
      <c r="S40" s="6"/>
      <c r="T40" s="3"/>
      <c r="U40" s="65" t="e">
        <f>AVERAGE(T40:T41)</f>
        <v>#DIV/0!</v>
      </c>
      <c r="V40" s="16"/>
      <c r="W40" s="67" t="e">
        <f>AVERAGE(V40:V41)</f>
        <v>#DIV/0!</v>
      </c>
      <c r="X40" s="69" t="e">
        <f>AVERAGE(U40,W40)</f>
        <v>#DIV/0!</v>
      </c>
      <c r="AA40" s="69">
        <f>GEOMEAN(Z45,Z44)</f>
        <v>25.429968541073741</v>
      </c>
      <c r="AB40" s="71" t="e">
        <f>AA40-X40</f>
        <v>#DIV/0!</v>
      </c>
      <c r="AC40" s="19"/>
      <c r="AD40" s="73" t="e">
        <f>AB40-AC34</f>
        <v>#DIV/0!</v>
      </c>
      <c r="AE40" s="75" t="e">
        <f>2^(-AD40)</f>
        <v>#DIV/0!</v>
      </c>
    </row>
    <row r="41" spans="2:31" x14ac:dyDescent="0.35">
      <c r="B41" s="85"/>
      <c r="C41" s="7"/>
      <c r="D41" s="4"/>
      <c r="E41" s="66"/>
      <c r="F41" s="17"/>
      <c r="G41" s="68"/>
      <c r="H41" s="70"/>
      <c r="I41" s="26"/>
      <c r="J41" s="37"/>
      <c r="K41" s="70"/>
      <c r="L41" s="72"/>
      <c r="M41" s="20"/>
      <c r="N41" s="74"/>
      <c r="O41" s="76"/>
      <c r="P41" s="22"/>
      <c r="Q41" s="22"/>
      <c r="R41" s="85"/>
      <c r="S41" s="7"/>
      <c r="T41" s="4"/>
      <c r="U41" s="66"/>
      <c r="V41" s="17"/>
      <c r="W41" s="68"/>
      <c r="X41" s="70"/>
      <c r="AA41" s="70"/>
      <c r="AB41" s="72"/>
      <c r="AC41" s="20"/>
      <c r="AD41" s="74"/>
      <c r="AE41" s="76"/>
    </row>
    <row r="42" spans="2:31" x14ac:dyDescent="0.35">
      <c r="B42" s="77" t="s">
        <v>79</v>
      </c>
      <c r="C42" s="1" t="s">
        <v>37</v>
      </c>
      <c r="D42" s="5">
        <v>23.27</v>
      </c>
      <c r="E42" s="65">
        <f>AVERAGE(D42:D43)</f>
        <v>23.21</v>
      </c>
      <c r="F42" s="18">
        <v>20.170000000000002</v>
      </c>
      <c r="G42" s="67">
        <f>AVERAGE(F42:F43)</f>
        <v>20.195</v>
      </c>
      <c r="H42" s="69">
        <f>AVERAGE(E42,G42)</f>
        <v>21.702500000000001</v>
      </c>
      <c r="I42" s="26" t="s">
        <v>52</v>
      </c>
      <c r="J42" s="24">
        <v>26.06</v>
      </c>
      <c r="K42" s="69">
        <f>GEOMEAN(J43,J42)</f>
        <v>26.109952125578477</v>
      </c>
      <c r="L42" s="71">
        <f>K42-H42</f>
        <v>4.4074521255784767</v>
      </c>
      <c r="M42" s="21"/>
      <c r="N42" s="73">
        <f>L42-M34</f>
        <v>-3.5603022981091534</v>
      </c>
      <c r="O42" s="75">
        <f>2^(-N42)</f>
        <v>11.796625309822263</v>
      </c>
      <c r="P42" s="22"/>
      <c r="Q42" s="22"/>
      <c r="R42" s="77" t="s">
        <v>86</v>
      </c>
      <c r="S42" s="1" t="s">
        <v>19</v>
      </c>
      <c r="T42" s="5">
        <v>22.94</v>
      </c>
      <c r="U42" s="65">
        <f>AVERAGE(T42:T43)</f>
        <v>23.065000000000001</v>
      </c>
      <c r="V42" s="18">
        <v>20.07</v>
      </c>
      <c r="W42" s="67">
        <f>AVERAGE(V42:V43)</f>
        <v>20.189999999999998</v>
      </c>
      <c r="X42" s="69">
        <f>AVERAGE(U42,W42)</f>
        <v>21.627499999999998</v>
      </c>
      <c r="Y42" s="26" t="s">
        <v>64</v>
      </c>
      <c r="Z42" s="24">
        <v>25.15</v>
      </c>
      <c r="AA42" s="69">
        <f>GEOMEAN(Z43,Z42)</f>
        <v>25.124987562185975</v>
      </c>
      <c r="AB42" s="71">
        <f>AA42-X42</f>
        <v>3.4974875621859773</v>
      </c>
      <c r="AC42" s="21"/>
      <c r="AD42" s="73">
        <f>AB42-AC34</f>
        <v>-4.4702668615016528</v>
      </c>
      <c r="AE42" s="75">
        <f>2^(-AD42)</f>
        <v>22.165851223348316</v>
      </c>
    </row>
    <row r="43" spans="2:31" x14ac:dyDescent="0.35">
      <c r="B43" s="85"/>
      <c r="C43" s="1" t="s">
        <v>20</v>
      </c>
      <c r="D43" s="5">
        <v>23.15</v>
      </c>
      <c r="E43" s="66"/>
      <c r="F43" s="18">
        <v>20.22</v>
      </c>
      <c r="G43" s="68"/>
      <c r="H43" s="70"/>
      <c r="I43" s="26" t="s">
        <v>53</v>
      </c>
      <c r="J43" s="24">
        <v>26.16</v>
      </c>
      <c r="K43" s="70"/>
      <c r="L43" s="72"/>
      <c r="M43" s="21"/>
      <c r="N43" s="74"/>
      <c r="O43" s="76"/>
      <c r="P43" s="22"/>
      <c r="Q43" s="22"/>
      <c r="R43" s="85"/>
      <c r="S43" s="1" t="s">
        <v>22</v>
      </c>
      <c r="T43" s="5">
        <v>23.19</v>
      </c>
      <c r="U43" s="66"/>
      <c r="V43" s="18">
        <v>20.309999999999999</v>
      </c>
      <c r="W43" s="68"/>
      <c r="X43" s="70"/>
      <c r="Y43" s="26" t="s">
        <v>65</v>
      </c>
      <c r="Z43" s="24">
        <v>25.1</v>
      </c>
      <c r="AA43" s="70"/>
      <c r="AB43" s="72"/>
      <c r="AC43" s="21"/>
      <c r="AD43" s="74"/>
      <c r="AE43" s="76"/>
    </row>
    <row r="44" spans="2:31" x14ac:dyDescent="0.35">
      <c r="B44" s="77" t="s">
        <v>80</v>
      </c>
      <c r="C44" s="6" t="s">
        <v>38</v>
      </c>
      <c r="D44" s="3">
        <v>23.1</v>
      </c>
      <c r="E44" s="65">
        <f>AVERAGE(D44:D45)</f>
        <v>23.115000000000002</v>
      </c>
      <c r="F44" s="16">
        <v>20.059999999999999</v>
      </c>
      <c r="G44" s="67">
        <f>AVERAGE(F44:F45)</f>
        <v>20.11</v>
      </c>
      <c r="H44" s="69">
        <f>AVERAGE(E44,G44)</f>
        <v>21.612500000000001</v>
      </c>
      <c r="I44" s="26" t="s">
        <v>54</v>
      </c>
      <c r="J44" s="24">
        <v>26.63</v>
      </c>
      <c r="K44" s="69">
        <f>GEOMEAN(J45,J44)</f>
        <v>26.594976969345169</v>
      </c>
      <c r="L44" s="71">
        <f>K44-H44</f>
        <v>4.9824769693451678</v>
      </c>
      <c r="M44" s="19"/>
      <c r="N44" s="73">
        <f>L44-M34</f>
        <v>-2.9852774543424623</v>
      </c>
      <c r="O44" s="75">
        <f>2^(-N44)</f>
        <v>7.9187760177241122</v>
      </c>
      <c r="P44" s="22"/>
      <c r="Q44" s="22"/>
      <c r="R44" s="77" t="s">
        <v>85</v>
      </c>
      <c r="S44" s="6" t="s">
        <v>21</v>
      </c>
      <c r="T44" s="3">
        <v>23.08</v>
      </c>
      <c r="U44" s="65">
        <f>AVERAGE(T44:T45)</f>
        <v>23.104999999999997</v>
      </c>
      <c r="V44" s="16">
        <v>20.02</v>
      </c>
      <c r="W44" s="67">
        <f>AVERAGE(V44:V45)</f>
        <v>20.015000000000001</v>
      </c>
      <c r="X44" s="69">
        <f>AVERAGE(U44,W44)</f>
        <v>21.56</v>
      </c>
      <c r="Y44" s="26" t="s">
        <v>66</v>
      </c>
      <c r="Z44" s="24">
        <v>25.47</v>
      </c>
      <c r="AA44" s="69">
        <f>GEOMEAN(Z45,Z44)</f>
        <v>25.429968541073741</v>
      </c>
      <c r="AB44" s="71">
        <f>AA44-X44</f>
        <v>3.8699685410737423</v>
      </c>
      <c r="AC44" s="19"/>
      <c r="AD44" s="73">
        <f>AB44-AC34</f>
        <v>-4.0977858826138878</v>
      </c>
      <c r="AE44" s="75">
        <f>2^(-AD44)</f>
        <v>17.122077815418329</v>
      </c>
    </row>
    <row r="45" spans="2:31" x14ac:dyDescent="0.35">
      <c r="B45" s="85"/>
      <c r="C45" s="7" t="s">
        <v>23</v>
      </c>
      <c r="D45" s="4">
        <v>23.13</v>
      </c>
      <c r="E45" s="66"/>
      <c r="F45" s="17">
        <v>20.16</v>
      </c>
      <c r="G45" s="68"/>
      <c r="H45" s="70"/>
      <c r="I45" s="26" t="s">
        <v>55</v>
      </c>
      <c r="J45" s="37">
        <v>26.56</v>
      </c>
      <c r="K45" s="70"/>
      <c r="L45" s="72"/>
      <c r="M45" s="20"/>
      <c r="N45" s="74"/>
      <c r="O45" s="76"/>
      <c r="P45" s="22"/>
      <c r="Q45" s="22"/>
      <c r="R45" s="85"/>
      <c r="S45" s="7" t="s">
        <v>24</v>
      </c>
      <c r="T45" s="4">
        <v>23.13</v>
      </c>
      <c r="U45" s="66"/>
      <c r="V45" s="17">
        <v>20.010000000000002</v>
      </c>
      <c r="W45" s="68"/>
      <c r="X45" s="70"/>
      <c r="Y45" s="26" t="s">
        <v>67</v>
      </c>
      <c r="Z45" s="37">
        <v>25.39</v>
      </c>
      <c r="AA45" s="70"/>
      <c r="AB45" s="72"/>
      <c r="AC45" s="20"/>
      <c r="AD45" s="74"/>
      <c r="AE45" s="76"/>
    </row>
    <row r="46" spans="2:31" x14ac:dyDescent="0.35">
      <c r="B46" s="77" t="s">
        <v>15</v>
      </c>
      <c r="C46" s="1"/>
      <c r="D46" s="5"/>
      <c r="E46" s="65" t="e">
        <f>AVERAGE(D47:D47)</f>
        <v>#DIV/0!</v>
      </c>
      <c r="F46" s="18"/>
      <c r="G46" s="67" t="e">
        <f>AVERAGE(F47:F47)</f>
        <v>#DIV/0!</v>
      </c>
      <c r="H46" s="69" t="e">
        <f>AVERAGE(E46,G46)</f>
        <v>#DIV/0!</v>
      </c>
      <c r="I46" s="26"/>
      <c r="J46" s="37"/>
      <c r="K46" s="69"/>
      <c r="L46" s="71"/>
      <c r="M46" s="21"/>
      <c r="N46" s="73"/>
      <c r="O46" s="75"/>
      <c r="P46" s="22"/>
      <c r="Q46" s="22"/>
      <c r="R46" s="77" t="s">
        <v>15</v>
      </c>
      <c r="S46" s="1"/>
      <c r="T46" s="5"/>
      <c r="U46" s="65" t="e">
        <f>AVERAGE(T47:T47)</f>
        <v>#DIV/0!</v>
      </c>
      <c r="V46" s="18"/>
      <c r="W46" s="67" t="e">
        <f>AVERAGE(V47:V47)</f>
        <v>#DIV/0!</v>
      </c>
      <c r="X46" s="69" t="e">
        <f>AVERAGE(U46,W46)</f>
        <v>#DIV/0!</v>
      </c>
      <c r="Y46" s="26"/>
      <c r="Z46" s="37"/>
      <c r="AA46" s="69"/>
      <c r="AB46" s="71"/>
      <c r="AC46" s="19"/>
      <c r="AD46" s="73"/>
      <c r="AE46" s="75"/>
    </row>
    <row r="47" spans="2:31" x14ac:dyDescent="0.35">
      <c r="B47" s="85"/>
      <c r="C47" s="29"/>
      <c r="D47" s="5"/>
      <c r="E47" s="66"/>
      <c r="F47" s="30"/>
      <c r="G47" s="68"/>
      <c r="H47" s="70"/>
      <c r="I47" s="38"/>
      <c r="J47" s="31"/>
      <c r="K47" s="70"/>
      <c r="L47" s="72"/>
      <c r="M47" s="21"/>
      <c r="N47" s="74"/>
      <c r="O47" s="76"/>
      <c r="P47" s="22"/>
      <c r="Q47" s="22"/>
      <c r="R47" s="85"/>
      <c r="S47" s="29"/>
      <c r="T47" s="5"/>
      <c r="U47" s="66"/>
      <c r="V47" s="30"/>
      <c r="W47" s="68"/>
      <c r="X47" s="70"/>
      <c r="Y47" s="38"/>
      <c r="Z47" s="31"/>
      <c r="AA47" s="70"/>
      <c r="AB47" s="72"/>
      <c r="AC47" s="21"/>
      <c r="AD47" s="74"/>
      <c r="AE47" s="76"/>
    </row>
    <row r="48" spans="2:31" x14ac:dyDescent="0.35">
      <c r="B48" s="77" t="s">
        <v>16</v>
      </c>
      <c r="C48" s="6"/>
      <c r="D48" s="3"/>
      <c r="E48" s="65" t="e">
        <f>AVERAGE(D49:D49)</f>
        <v>#DIV/0!</v>
      </c>
      <c r="F48" s="16"/>
      <c r="G48" s="67">
        <v>35.659999999999997</v>
      </c>
      <c r="H48" s="69" t="e">
        <f>AVERAGE(E48,G48)</f>
        <v>#DIV/0!</v>
      </c>
      <c r="I48" s="18"/>
      <c r="J48" s="31"/>
      <c r="K48" s="69"/>
      <c r="L48" s="71"/>
      <c r="M48" s="28"/>
      <c r="N48" s="73"/>
      <c r="O48" s="75"/>
      <c r="P48" s="22"/>
      <c r="Q48" s="22"/>
      <c r="R48" s="77" t="s">
        <v>16</v>
      </c>
      <c r="S48" s="6"/>
      <c r="T48" s="3"/>
      <c r="U48" s="65" t="e">
        <f>AVERAGE(T49:T49)</f>
        <v>#DIV/0!</v>
      </c>
      <c r="V48" s="16"/>
      <c r="W48" s="67">
        <v>35.659999999999997</v>
      </c>
      <c r="X48" s="69" t="e">
        <f>AVERAGE(U48,W48)</f>
        <v>#DIV/0!</v>
      </c>
      <c r="Y48" s="18"/>
      <c r="Z48" s="31"/>
      <c r="AA48" s="69"/>
      <c r="AB48" s="71"/>
      <c r="AC48" s="28"/>
      <c r="AD48" s="73"/>
      <c r="AE48" s="75"/>
    </row>
    <row r="49" spans="2:31" ht="15" thickBot="1" x14ac:dyDescent="0.4">
      <c r="B49" s="78"/>
      <c r="C49" s="32"/>
      <c r="D49" s="33"/>
      <c r="E49" s="79"/>
      <c r="F49" s="34"/>
      <c r="G49" s="80"/>
      <c r="H49" s="81"/>
      <c r="I49" s="34"/>
      <c r="J49" s="35"/>
      <c r="K49" s="81"/>
      <c r="L49" s="82"/>
      <c r="M49" s="36"/>
      <c r="N49" s="83"/>
      <c r="O49" s="84"/>
      <c r="P49" s="22"/>
      <c r="Q49" s="22"/>
      <c r="R49" s="78"/>
      <c r="S49" s="32"/>
      <c r="T49" s="33"/>
      <c r="U49" s="79"/>
      <c r="V49" s="34"/>
      <c r="W49" s="80"/>
      <c r="X49" s="81"/>
      <c r="Y49" s="34"/>
      <c r="Z49" s="35"/>
      <c r="AA49" s="81"/>
      <c r="AB49" s="82"/>
      <c r="AC49" s="36"/>
      <c r="AD49" s="83"/>
      <c r="AE49" s="84"/>
    </row>
    <row r="52" spans="2:31" ht="18.5" x14ac:dyDescent="0.45">
      <c r="B52" s="23" t="s">
        <v>73</v>
      </c>
      <c r="C52" s="1"/>
      <c r="D52" s="1"/>
      <c r="E52" s="1"/>
      <c r="F52" s="1"/>
      <c r="G52" s="1"/>
      <c r="H52" s="2"/>
      <c r="I52" s="1"/>
      <c r="J52" s="1"/>
      <c r="K52" s="2"/>
      <c r="L52" s="1"/>
      <c r="M52" s="1"/>
      <c r="N52" s="2"/>
      <c r="O52" s="2"/>
      <c r="P52" s="22"/>
      <c r="Q52" s="22"/>
      <c r="R52" s="23" t="s">
        <v>74</v>
      </c>
      <c r="S52" s="1"/>
      <c r="T52" s="1"/>
      <c r="U52" s="1"/>
      <c r="V52" s="1"/>
      <c r="W52" s="1"/>
      <c r="X52" s="2"/>
      <c r="Y52" s="1"/>
      <c r="Z52" s="1"/>
      <c r="AA52" s="2"/>
      <c r="AB52" s="1"/>
      <c r="AC52" s="1"/>
      <c r="AD52" s="2"/>
      <c r="AE52" s="2"/>
    </row>
    <row r="53" spans="2:31" x14ac:dyDescent="0.35">
      <c r="B53" s="86" t="s">
        <v>44</v>
      </c>
      <c r="C53" s="86"/>
      <c r="D53" s="86"/>
      <c r="E53" s="86"/>
      <c r="F53" s="86"/>
      <c r="G53" s="86"/>
      <c r="H53" s="87"/>
      <c r="I53" s="88" t="s">
        <v>41</v>
      </c>
      <c r="J53" s="89"/>
      <c r="K53" s="89"/>
      <c r="L53" s="89"/>
      <c r="M53" s="89"/>
      <c r="N53" s="89"/>
      <c r="O53" s="90"/>
      <c r="P53" s="22"/>
      <c r="Q53" s="22"/>
      <c r="R53" s="86" t="s">
        <v>44</v>
      </c>
      <c r="S53" s="86"/>
      <c r="T53" s="86"/>
      <c r="U53" s="86"/>
      <c r="V53" s="86"/>
      <c r="W53" s="86"/>
      <c r="X53" s="87"/>
      <c r="Y53" s="88" t="s">
        <v>41</v>
      </c>
      <c r="Z53" s="89"/>
      <c r="AA53" s="89"/>
      <c r="AB53" s="89"/>
      <c r="AC53" s="89"/>
      <c r="AD53" s="89"/>
      <c r="AE53" s="90"/>
    </row>
    <row r="54" spans="2:31" ht="64" x14ac:dyDescent="0.35">
      <c r="B54" s="8" t="s">
        <v>0</v>
      </c>
      <c r="C54" s="9" t="s">
        <v>1</v>
      </c>
      <c r="D54" s="8" t="s">
        <v>42</v>
      </c>
      <c r="E54" s="15" t="s">
        <v>45</v>
      </c>
      <c r="F54" s="9" t="s">
        <v>43</v>
      </c>
      <c r="G54" s="13" t="s">
        <v>46</v>
      </c>
      <c r="H54" s="14" t="s">
        <v>2</v>
      </c>
      <c r="I54" s="9" t="s">
        <v>1</v>
      </c>
      <c r="J54" s="27" t="s">
        <v>3</v>
      </c>
      <c r="K54" s="14" t="s">
        <v>4</v>
      </c>
      <c r="L54" s="10" t="s">
        <v>47</v>
      </c>
      <c r="M54" s="13" t="s">
        <v>5</v>
      </c>
      <c r="N54" s="12" t="s">
        <v>72</v>
      </c>
      <c r="O54" s="11" t="s">
        <v>6</v>
      </c>
      <c r="P54" s="22"/>
      <c r="Q54" s="22"/>
      <c r="R54" s="8" t="s">
        <v>0</v>
      </c>
      <c r="S54" s="9" t="s">
        <v>1</v>
      </c>
      <c r="T54" s="8" t="s">
        <v>42</v>
      </c>
      <c r="U54" s="15" t="s">
        <v>45</v>
      </c>
      <c r="V54" s="9" t="s">
        <v>43</v>
      </c>
      <c r="W54" s="13" t="s">
        <v>46</v>
      </c>
      <c r="X54" s="14" t="s">
        <v>2</v>
      </c>
      <c r="Y54" s="9" t="s">
        <v>1</v>
      </c>
      <c r="Z54" s="27" t="s">
        <v>3</v>
      </c>
      <c r="AA54" s="14" t="s">
        <v>4</v>
      </c>
      <c r="AB54" s="10" t="s">
        <v>47</v>
      </c>
      <c r="AC54" s="13" t="s">
        <v>5</v>
      </c>
      <c r="AD54" s="12" t="s">
        <v>72</v>
      </c>
      <c r="AE54" s="11" t="s">
        <v>6</v>
      </c>
    </row>
    <row r="55" spans="2:31" x14ac:dyDescent="0.35">
      <c r="B55" s="77" t="s">
        <v>75</v>
      </c>
      <c r="C55" s="6" t="s">
        <v>7</v>
      </c>
      <c r="D55" s="3">
        <v>23.24</v>
      </c>
      <c r="E55" s="65">
        <f>AVERAGE(D55:D56)</f>
        <v>23.409999999999997</v>
      </c>
      <c r="F55" s="16">
        <v>20.65</v>
      </c>
      <c r="G55" s="67">
        <f>AVERAGE(F55:F56)</f>
        <v>20.86</v>
      </c>
      <c r="H55" s="69">
        <f>AVERAGE(E55,G55)</f>
        <v>22.134999999999998</v>
      </c>
      <c r="I55" s="25" t="s">
        <v>25</v>
      </c>
      <c r="J55" s="24">
        <v>28.64</v>
      </c>
      <c r="K55" s="69">
        <f>GEOMEAN(J56,J55)</f>
        <v>28.744808226878117</v>
      </c>
      <c r="L55" s="71">
        <f>K55-H55</f>
        <v>6.6098082268781191</v>
      </c>
      <c r="M55" s="19">
        <f>L55</f>
        <v>6.6098082268781191</v>
      </c>
      <c r="N55" s="73">
        <f>L55-M55</f>
        <v>0</v>
      </c>
      <c r="O55" s="75">
        <f>2^(-N55)</f>
        <v>1</v>
      </c>
      <c r="P55" s="22"/>
      <c r="Q55" s="22"/>
      <c r="R55" s="77" t="s">
        <v>81</v>
      </c>
      <c r="S55" s="6" t="s">
        <v>39</v>
      </c>
      <c r="T55" s="3">
        <v>23.14</v>
      </c>
      <c r="U55" s="65">
        <f>AVERAGE(T55:T56)</f>
        <v>23.125</v>
      </c>
      <c r="V55" s="16">
        <v>20.45</v>
      </c>
      <c r="W55" s="67">
        <f>AVERAGE(V55:V56)</f>
        <v>20.424999999999997</v>
      </c>
      <c r="X55" s="69">
        <f>AVERAGE(U55,W55)</f>
        <v>21.774999999999999</v>
      </c>
      <c r="Y55" s="25" t="s">
        <v>56</v>
      </c>
      <c r="Z55" s="24">
        <v>29.03</v>
      </c>
      <c r="AA55" s="69">
        <f>GEOMEAN(Z56,Z55)</f>
        <v>29.034999569485102</v>
      </c>
      <c r="AB55" s="71">
        <f>AA55-X55</f>
        <v>7.2599995694851032</v>
      </c>
      <c r="AC55" s="39">
        <f>L55</f>
        <v>6.6098082268781191</v>
      </c>
      <c r="AD55" s="73">
        <f>AB55-AC55</f>
        <v>0.65019134260698408</v>
      </c>
      <c r="AE55" s="75">
        <f>2^(-AD55)</f>
        <v>0.6371957976758601</v>
      </c>
    </row>
    <row r="56" spans="2:31" x14ac:dyDescent="0.35">
      <c r="B56" s="85"/>
      <c r="C56" s="7" t="s">
        <v>9</v>
      </c>
      <c r="D56" s="4">
        <v>23.58</v>
      </c>
      <c r="E56" s="66"/>
      <c r="F56" s="17">
        <v>21.07</v>
      </c>
      <c r="G56" s="68"/>
      <c r="H56" s="70"/>
      <c r="I56" s="26" t="s">
        <v>26</v>
      </c>
      <c r="J56" s="24">
        <v>28.85</v>
      </c>
      <c r="K56" s="70"/>
      <c r="L56" s="72"/>
      <c r="M56" s="20"/>
      <c r="N56" s="74"/>
      <c r="O56" s="76"/>
      <c r="P56" s="22"/>
      <c r="Q56" s="22"/>
      <c r="R56" s="85"/>
      <c r="S56" s="7" t="s">
        <v>31</v>
      </c>
      <c r="T56" s="4">
        <v>23.11</v>
      </c>
      <c r="U56" s="66"/>
      <c r="V56" s="17">
        <v>20.399999999999999</v>
      </c>
      <c r="W56" s="68"/>
      <c r="X56" s="70"/>
      <c r="Y56" s="26" t="s">
        <v>57</v>
      </c>
      <c r="Z56" s="24">
        <v>29.04</v>
      </c>
      <c r="AA56" s="70"/>
      <c r="AB56" s="72"/>
      <c r="AC56" s="20"/>
      <c r="AD56" s="74"/>
      <c r="AE56" s="76"/>
    </row>
    <row r="57" spans="2:31" x14ac:dyDescent="0.35">
      <c r="B57" s="77" t="s">
        <v>76</v>
      </c>
      <c r="C57" s="1" t="s">
        <v>8</v>
      </c>
      <c r="D57" s="5">
        <v>23.25</v>
      </c>
      <c r="E57" s="65">
        <f>AVERAGE(D57:D58)</f>
        <v>23.2</v>
      </c>
      <c r="F57" s="18">
        <v>20.47</v>
      </c>
      <c r="G57" s="67">
        <f>AVERAGE(F57:F58)</f>
        <v>20.454999999999998</v>
      </c>
      <c r="H57" s="69">
        <f>AVERAGE(E57,G57)</f>
        <v>21.827500000000001</v>
      </c>
      <c r="I57" s="26" t="s">
        <v>27</v>
      </c>
      <c r="J57" s="24">
        <v>25.45</v>
      </c>
      <c r="K57" s="69">
        <f>GEOMEAN(J58,J57)</f>
        <v>25.324691508486335</v>
      </c>
      <c r="L57" s="71">
        <f>K57-H57</f>
        <v>3.4971915084863348</v>
      </c>
      <c r="M57" s="21">
        <f>L57</f>
        <v>3.4971915084863348</v>
      </c>
      <c r="N57" s="73">
        <f>L57-M55</f>
        <v>-3.1126167183917843</v>
      </c>
      <c r="O57" s="75">
        <f>2^(-N57)</f>
        <v>8.6494998850664793</v>
      </c>
      <c r="P57" s="22"/>
      <c r="Q57" s="22"/>
      <c r="R57" s="77" t="s">
        <v>82</v>
      </c>
      <c r="S57" s="1" t="s">
        <v>40</v>
      </c>
      <c r="T57" s="5">
        <v>23.18</v>
      </c>
      <c r="U57" s="65">
        <f>AVERAGE(T57:T58)</f>
        <v>23.204999999999998</v>
      </c>
      <c r="V57" s="18">
        <v>20.260000000000002</v>
      </c>
      <c r="W57" s="67">
        <f>AVERAGE(V57:V58)</f>
        <v>20.325000000000003</v>
      </c>
      <c r="X57" s="69">
        <f>AVERAGE(U57,W57)</f>
        <v>21.765000000000001</v>
      </c>
      <c r="Y57" s="26" t="s">
        <v>58</v>
      </c>
      <c r="Z57" s="24">
        <v>25.04</v>
      </c>
      <c r="AA57" s="69">
        <f>GEOMEAN(Z58,Z57)</f>
        <v>24.984939463604871</v>
      </c>
      <c r="AB57" s="71">
        <f>AA57-X57</f>
        <v>3.2199394636048702</v>
      </c>
      <c r="AC57" s="19">
        <f>AB57</f>
        <v>3.2199394636048702</v>
      </c>
      <c r="AD57" s="73">
        <f>AB57-AC55</f>
        <v>-3.3898687632732489</v>
      </c>
      <c r="AE57" s="75">
        <f>2^(-AD57)</f>
        <v>10.482193660419265</v>
      </c>
    </row>
    <row r="58" spans="2:31" x14ac:dyDescent="0.35">
      <c r="B58" s="85"/>
      <c r="C58" s="1" t="s">
        <v>10</v>
      </c>
      <c r="D58" s="5">
        <v>23.15</v>
      </c>
      <c r="E58" s="66"/>
      <c r="F58" s="18">
        <v>20.440000000000001</v>
      </c>
      <c r="G58" s="68"/>
      <c r="H58" s="70"/>
      <c r="I58" s="26" t="s">
        <v>28</v>
      </c>
      <c r="J58" s="24">
        <v>25.2</v>
      </c>
      <c r="K58" s="70"/>
      <c r="L58" s="72"/>
      <c r="M58" s="21"/>
      <c r="N58" s="74"/>
      <c r="O58" s="76"/>
      <c r="P58" s="22"/>
      <c r="Q58" s="22"/>
      <c r="R58" s="85"/>
      <c r="S58" s="1" t="s">
        <v>32</v>
      </c>
      <c r="T58" s="5">
        <v>23.23</v>
      </c>
      <c r="U58" s="66"/>
      <c r="V58" s="18">
        <v>20.39</v>
      </c>
      <c r="W58" s="68"/>
      <c r="X58" s="70"/>
      <c r="Y58" s="26" t="s">
        <v>59</v>
      </c>
      <c r="Z58" s="24">
        <v>24.93</v>
      </c>
      <c r="AA58" s="70"/>
      <c r="AB58" s="72"/>
      <c r="AC58" s="21"/>
      <c r="AD58" s="74"/>
      <c r="AE58" s="76"/>
    </row>
    <row r="59" spans="2:31" x14ac:dyDescent="0.35">
      <c r="B59" s="77" t="s">
        <v>77</v>
      </c>
      <c r="C59" s="6" t="s">
        <v>35</v>
      </c>
      <c r="D59" s="3">
        <v>23.52</v>
      </c>
      <c r="E59" s="65">
        <f>AVERAGE(D59:D60)</f>
        <v>23.6</v>
      </c>
      <c r="F59" s="16">
        <v>21</v>
      </c>
      <c r="G59" s="67">
        <f>AVERAGE(F59:F60)</f>
        <v>21.05</v>
      </c>
      <c r="H59" s="69">
        <f>AVERAGE(E59,G59)</f>
        <v>22.325000000000003</v>
      </c>
      <c r="I59" s="26" t="s">
        <v>29</v>
      </c>
      <c r="J59" s="24">
        <v>26.9</v>
      </c>
      <c r="K59" s="69">
        <f>GEOMEAN(J60,J59)</f>
        <v>26.949953617770849</v>
      </c>
      <c r="L59" s="71">
        <f>K59-H59</f>
        <v>4.6249536177708457</v>
      </c>
      <c r="M59" s="19"/>
      <c r="N59" s="73">
        <f>L59-M55</f>
        <v>-1.9848546091072734</v>
      </c>
      <c r="O59" s="75">
        <f>2^(-N59)</f>
        <v>3.9582277061091249</v>
      </c>
      <c r="P59" s="22"/>
      <c r="Q59" s="22"/>
      <c r="R59" s="77" t="s">
        <v>83</v>
      </c>
      <c r="S59" s="6" t="s">
        <v>11</v>
      </c>
      <c r="T59" s="3">
        <v>23.52</v>
      </c>
      <c r="U59" s="65">
        <f>AVERAGE(T59:T60)</f>
        <v>23.490000000000002</v>
      </c>
      <c r="V59" s="16">
        <v>20.48</v>
      </c>
      <c r="W59" s="67">
        <f>AVERAGE(V59:V60)</f>
        <v>20.5</v>
      </c>
      <c r="X59" s="69">
        <f>AVERAGE(U59,W59)</f>
        <v>21.995000000000001</v>
      </c>
      <c r="Y59" s="26" t="s">
        <v>60</v>
      </c>
      <c r="Z59" s="24">
        <v>25.18</v>
      </c>
      <c r="AA59" s="69">
        <f>GEOMEAN(Z60,Z59)</f>
        <v>25.15999205087315</v>
      </c>
      <c r="AB59" s="71">
        <f>AA59-X59</f>
        <v>3.1649920508731491</v>
      </c>
      <c r="AC59" s="19"/>
      <c r="AD59" s="73">
        <f>AB59-AC55</f>
        <v>-3.44481617600497</v>
      </c>
      <c r="AE59" s="75">
        <f>2^(-AD59)</f>
        <v>10.889125382996697</v>
      </c>
    </row>
    <row r="60" spans="2:31" x14ac:dyDescent="0.35">
      <c r="B60" s="85"/>
      <c r="C60" s="7" t="s">
        <v>17</v>
      </c>
      <c r="D60" s="4">
        <v>23.68</v>
      </c>
      <c r="E60" s="66"/>
      <c r="F60" s="17">
        <v>21.1</v>
      </c>
      <c r="G60" s="68"/>
      <c r="H60" s="70"/>
      <c r="I60" s="26" t="s">
        <v>33</v>
      </c>
      <c r="J60" s="24">
        <v>27</v>
      </c>
      <c r="K60" s="70"/>
      <c r="L60" s="72"/>
      <c r="M60" s="20"/>
      <c r="N60" s="74"/>
      <c r="O60" s="76"/>
      <c r="P60" s="22"/>
      <c r="Q60" s="22"/>
      <c r="R60" s="85"/>
      <c r="S60" s="7" t="s">
        <v>13</v>
      </c>
      <c r="T60" s="4">
        <v>23.46</v>
      </c>
      <c r="U60" s="66"/>
      <c r="V60" s="17">
        <v>20.52</v>
      </c>
      <c r="W60" s="68"/>
      <c r="X60" s="70"/>
      <c r="Y60" s="26" t="s">
        <v>61</v>
      </c>
      <c r="Z60" s="24">
        <v>25.14</v>
      </c>
      <c r="AA60" s="70"/>
      <c r="AB60" s="72"/>
      <c r="AC60" s="20"/>
      <c r="AD60" s="74"/>
      <c r="AE60" s="76"/>
    </row>
    <row r="61" spans="2:31" x14ac:dyDescent="0.35">
      <c r="B61" s="77" t="s">
        <v>78</v>
      </c>
      <c r="C61" s="6" t="s">
        <v>36</v>
      </c>
      <c r="D61" s="3">
        <v>23.11</v>
      </c>
      <c r="E61" s="65">
        <f>AVERAGE(D61:D62)</f>
        <v>23.09</v>
      </c>
      <c r="F61" s="16">
        <v>20.16</v>
      </c>
      <c r="G61" s="67">
        <f>AVERAGE(F61:F62)</f>
        <v>20.195</v>
      </c>
      <c r="H61" s="69">
        <f>AVERAGE(E61,G61)</f>
        <v>21.642499999999998</v>
      </c>
      <c r="I61" s="26" t="s">
        <v>30</v>
      </c>
      <c r="J61" s="24">
        <v>26.06</v>
      </c>
      <c r="K61" s="69">
        <f>GEOMEAN(J62,J61)</f>
        <v>25.849146987860159</v>
      </c>
      <c r="L61" s="71">
        <f>K61-H61</f>
        <v>4.2066469878601609</v>
      </c>
      <c r="M61" s="19"/>
      <c r="N61" s="73">
        <f>L61-M55</f>
        <v>-2.4031612390179582</v>
      </c>
      <c r="O61" s="75">
        <f>2^(-N61)</f>
        <v>5.2896095668409648</v>
      </c>
      <c r="P61" s="22"/>
      <c r="Q61" s="22"/>
      <c r="R61" s="77" t="s">
        <v>84</v>
      </c>
      <c r="S61" s="6" t="s">
        <v>12</v>
      </c>
      <c r="T61" s="3">
        <v>23.45</v>
      </c>
      <c r="U61" s="65">
        <f>AVERAGE(T61:T62)</f>
        <v>23.46</v>
      </c>
      <c r="V61" s="16">
        <v>20.309999999999999</v>
      </c>
      <c r="W61" s="67">
        <f>AVERAGE(V61:V62)</f>
        <v>20.324999999999999</v>
      </c>
      <c r="X61" s="69">
        <f>AVERAGE(U61,W61)</f>
        <v>21.892499999999998</v>
      </c>
      <c r="Y61" s="26" t="s">
        <v>62</v>
      </c>
      <c r="Z61" s="24">
        <v>25.7</v>
      </c>
      <c r="AA61" s="69">
        <f>GEOMEAN(Z62,Z61)</f>
        <v>25.674987828624182</v>
      </c>
      <c r="AB61" s="71">
        <f>AA61-X61</f>
        <v>3.7824878286241841</v>
      </c>
      <c r="AC61" s="19"/>
      <c r="AD61" s="73">
        <f>AB61-AC55</f>
        <v>-2.827320398253935</v>
      </c>
      <c r="AE61" s="75">
        <f>2^(-AD61)</f>
        <v>7.0975465116622063</v>
      </c>
    </row>
    <row r="62" spans="2:31" x14ac:dyDescent="0.35">
      <c r="B62" s="85"/>
      <c r="C62" s="7" t="s">
        <v>18</v>
      </c>
      <c r="D62" s="4">
        <v>23.07</v>
      </c>
      <c r="E62" s="66"/>
      <c r="F62" s="17">
        <v>20.23</v>
      </c>
      <c r="G62" s="68"/>
      <c r="H62" s="70"/>
      <c r="I62" s="26" t="s">
        <v>34</v>
      </c>
      <c r="J62" s="24">
        <v>25.64</v>
      </c>
      <c r="K62" s="70"/>
      <c r="L62" s="72"/>
      <c r="M62" s="20"/>
      <c r="N62" s="74"/>
      <c r="O62" s="76"/>
      <c r="P62" s="22"/>
      <c r="Q62" s="22"/>
      <c r="R62" s="85"/>
      <c r="S62" s="7" t="s">
        <v>14</v>
      </c>
      <c r="T62" s="4">
        <v>23.47</v>
      </c>
      <c r="U62" s="66"/>
      <c r="V62" s="17">
        <v>20.34</v>
      </c>
      <c r="W62" s="68"/>
      <c r="X62" s="70"/>
      <c r="Y62" s="26" t="s">
        <v>63</v>
      </c>
      <c r="Z62" s="24">
        <v>25.65</v>
      </c>
      <c r="AA62" s="70"/>
      <c r="AB62" s="72"/>
      <c r="AC62" s="20"/>
      <c r="AD62" s="74"/>
      <c r="AE62" s="76"/>
    </row>
    <row r="63" spans="2:31" x14ac:dyDescent="0.35">
      <c r="B63" s="77" t="s">
        <v>79</v>
      </c>
      <c r="C63" s="1" t="s">
        <v>37</v>
      </c>
      <c r="D63" s="5">
        <v>23.31</v>
      </c>
      <c r="E63" s="65">
        <f>AVERAGE(D63:D64)</f>
        <v>23.215</v>
      </c>
      <c r="F63" s="18">
        <v>20.45</v>
      </c>
      <c r="G63" s="67">
        <f>AVERAGE(F63:F64)</f>
        <v>20.384999999999998</v>
      </c>
      <c r="H63" s="69">
        <f>AVERAGE(E63,G63)</f>
        <v>21.799999999999997</v>
      </c>
      <c r="I63" s="26" t="s">
        <v>52</v>
      </c>
      <c r="J63" s="24">
        <v>26.6</v>
      </c>
      <c r="K63" s="69">
        <f>GEOMEAN(J64,J63)</f>
        <v>26.609998121007074</v>
      </c>
      <c r="L63" s="71">
        <f>K63-H63</f>
        <v>4.8099981210070766</v>
      </c>
      <c r="M63" s="21"/>
      <c r="N63" s="73">
        <f>L63-M55</f>
        <v>-1.7998101058710425</v>
      </c>
      <c r="O63" s="75">
        <f>2^(-N63)</f>
        <v>3.4817439399384322</v>
      </c>
      <c r="P63" s="22"/>
      <c r="Q63" s="22"/>
      <c r="R63" s="77" t="s">
        <v>86</v>
      </c>
      <c r="S63" s="1" t="s">
        <v>19</v>
      </c>
      <c r="T63" s="5">
        <v>23.24</v>
      </c>
      <c r="U63" s="65">
        <f>AVERAGE(T63:T64)</f>
        <v>23.22</v>
      </c>
      <c r="V63" s="18">
        <v>20.36</v>
      </c>
      <c r="W63" s="67">
        <f>AVERAGE(V63:V64)</f>
        <v>20.310000000000002</v>
      </c>
      <c r="X63" s="69">
        <f>AVERAGE(U63,W63)</f>
        <v>21.765000000000001</v>
      </c>
      <c r="Y63" s="26" t="s">
        <v>64</v>
      </c>
      <c r="Z63" s="24">
        <v>25.1</v>
      </c>
      <c r="AA63" s="69">
        <f>GEOMEAN(Z64,Z63)</f>
        <v>25.079992025517072</v>
      </c>
      <c r="AB63" s="71">
        <f>AA63-X63</f>
        <v>3.3149920255170713</v>
      </c>
      <c r="AC63" s="21"/>
      <c r="AD63" s="73">
        <f>AB63-AC55</f>
        <v>-3.2948162013610478</v>
      </c>
      <c r="AE63" s="75">
        <f>2^(-AD63)</f>
        <v>9.813829461336006</v>
      </c>
    </row>
    <row r="64" spans="2:31" x14ac:dyDescent="0.35">
      <c r="B64" s="85"/>
      <c r="C64" s="1" t="s">
        <v>20</v>
      </c>
      <c r="D64" s="5">
        <v>23.12</v>
      </c>
      <c r="E64" s="66"/>
      <c r="F64" s="18">
        <v>20.32</v>
      </c>
      <c r="G64" s="68"/>
      <c r="H64" s="70"/>
      <c r="I64" s="26" t="s">
        <v>53</v>
      </c>
      <c r="J64" s="24">
        <v>26.62</v>
      </c>
      <c r="K64" s="70"/>
      <c r="L64" s="72"/>
      <c r="M64" s="21"/>
      <c r="N64" s="74"/>
      <c r="O64" s="76"/>
      <c r="P64" s="22"/>
      <c r="Q64" s="22"/>
      <c r="R64" s="85"/>
      <c r="S64" s="1" t="s">
        <v>22</v>
      </c>
      <c r="T64" s="5">
        <v>23.2</v>
      </c>
      <c r="U64" s="66"/>
      <c r="V64" s="18">
        <v>20.260000000000002</v>
      </c>
      <c r="W64" s="68"/>
      <c r="X64" s="70"/>
      <c r="Y64" s="26" t="s">
        <v>65</v>
      </c>
      <c r="Z64" s="24">
        <v>25.06</v>
      </c>
      <c r="AA64" s="70"/>
      <c r="AB64" s="72"/>
      <c r="AC64" s="21"/>
      <c r="AD64" s="74"/>
      <c r="AE64" s="76"/>
    </row>
    <row r="65" spans="2:31" x14ac:dyDescent="0.35">
      <c r="B65" s="77" t="s">
        <v>80</v>
      </c>
      <c r="C65" s="6" t="s">
        <v>38</v>
      </c>
      <c r="D65" s="3">
        <v>23.42</v>
      </c>
      <c r="E65" s="65">
        <f>AVERAGE(D65:D66)</f>
        <v>23.22</v>
      </c>
      <c r="F65" s="16">
        <v>20.5</v>
      </c>
      <c r="G65" s="67">
        <f>AVERAGE(F65:F66)</f>
        <v>20.350000000000001</v>
      </c>
      <c r="H65" s="69">
        <f>AVERAGE(E65,G65)</f>
        <v>21.785</v>
      </c>
      <c r="I65" s="26" t="s">
        <v>54</v>
      </c>
      <c r="J65" s="24">
        <v>26.03</v>
      </c>
      <c r="K65" s="69">
        <f>GEOMEAN(J66,J65)</f>
        <v>26.059982732150843</v>
      </c>
      <c r="L65" s="71">
        <f>K65-H65</f>
        <v>4.2749827321508427</v>
      </c>
      <c r="M65" s="19"/>
      <c r="N65" s="73">
        <f>L65-M55</f>
        <v>-2.3348254947272764</v>
      </c>
      <c r="O65" s="75">
        <f>2^(-N65)</f>
        <v>5.0448993782974343</v>
      </c>
      <c r="P65" s="22"/>
      <c r="Q65" s="22"/>
      <c r="R65" s="77" t="s">
        <v>85</v>
      </c>
      <c r="S65" s="6" t="s">
        <v>21</v>
      </c>
      <c r="T65" s="3">
        <v>23.49</v>
      </c>
      <c r="U65" s="65">
        <f>AVERAGE(T65:T66)</f>
        <v>23.484999999999999</v>
      </c>
      <c r="V65" s="16">
        <v>20.36</v>
      </c>
      <c r="W65" s="67">
        <f>AVERAGE(V65:V66)</f>
        <v>20.355</v>
      </c>
      <c r="X65" s="69">
        <f>AVERAGE(U65,W65)</f>
        <v>21.92</v>
      </c>
      <c r="Y65" s="26" t="s">
        <v>66</v>
      </c>
      <c r="Z65" s="24">
        <v>25.73</v>
      </c>
      <c r="AA65" s="69">
        <f>GEOMEAN(Z66,Z65)</f>
        <v>25.724999514091344</v>
      </c>
      <c r="AB65" s="71">
        <f>AA65-X65</f>
        <v>3.8049995140913424</v>
      </c>
      <c r="AC65" s="19"/>
      <c r="AD65" s="73">
        <f>AB65-AC55</f>
        <v>-2.8048087127867767</v>
      </c>
      <c r="AE65" s="75">
        <f>2^(-AD65)</f>
        <v>6.9876566111734224</v>
      </c>
    </row>
    <row r="66" spans="2:31" x14ac:dyDescent="0.35">
      <c r="B66" s="85"/>
      <c r="C66" s="7" t="s">
        <v>23</v>
      </c>
      <c r="D66" s="4">
        <v>23.02</v>
      </c>
      <c r="E66" s="66"/>
      <c r="F66" s="17">
        <v>20.2</v>
      </c>
      <c r="G66" s="68"/>
      <c r="H66" s="70"/>
      <c r="I66" s="26" t="s">
        <v>55</v>
      </c>
      <c r="J66" s="37">
        <v>26.09</v>
      </c>
      <c r="K66" s="70"/>
      <c r="L66" s="72"/>
      <c r="M66" s="20"/>
      <c r="N66" s="74"/>
      <c r="O66" s="76"/>
      <c r="P66" s="22"/>
      <c r="Q66" s="22"/>
      <c r="R66" s="85"/>
      <c r="S66" s="7" t="s">
        <v>24</v>
      </c>
      <c r="T66" s="4">
        <v>23.48</v>
      </c>
      <c r="U66" s="66"/>
      <c r="V66" s="17">
        <v>20.350000000000001</v>
      </c>
      <c r="W66" s="68"/>
      <c r="X66" s="70"/>
      <c r="Y66" s="26" t="s">
        <v>67</v>
      </c>
      <c r="Z66" s="37">
        <v>25.72</v>
      </c>
      <c r="AA66" s="70"/>
      <c r="AB66" s="72"/>
      <c r="AC66" s="20"/>
      <c r="AD66" s="74"/>
      <c r="AE66" s="76"/>
    </row>
    <row r="67" spans="2:31" x14ac:dyDescent="0.35">
      <c r="B67" s="77" t="s">
        <v>15</v>
      </c>
      <c r="C67" s="1" t="s">
        <v>48</v>
      </c>
      <c r="D67" s="5">
        <v>40</v>
      </c>
      <c r="E67" s="65">
        <f>AVERAGE(D68:D68)</f>
        <v>38.11</v>
      </c>
      <c r="F67" s="18">
        <v>36.47</v>
      </c>
      <c r="G67" s="67">
        <f>AVERAGE(F68:F68)</f>
        <v>35.369999999999997</v>
      </c>
      <c r="H67" s="69">
        <f>AVERAGE(E67,G67)</f>
        <v>36.739999999999995</v>
      </c>
      <c r="I67" s="26" t="s">
        <v>68</v>
      </c>
      <c r="J67" s="37">
        <v>40</v>
      </c>
      <c r="K67" s="69"/>
      <c r="L67" s="71"/>
      <c r="M67" s="21"/>
      <c r="N67" s="73"/>
      <c r="O67" s="75"/>
      <c r="P67" s="22"/>
      <c r="Q67" s="22"/>
      <c r="R67" s="77" t="s">
        <v>15</v>
      </c>
      <c r="S67" s="1" t="s">
        <v>48</v>
      </c>
      <c r="T67" s="5">
        <v>40</v>
      </c>
      <c r="U67" s="65">
        <f>AVERAGE(T68:T68)</f>
        <v>38.11</v>
      </c>
      <c r="V67" s="18">
        <v>36.47</v>
      </c>
      <c r="W67" s="67">
        <f>AVERAGE(V68:V68)</f>
        <v>35.369999999999997</v>
      </c>
      <c r="X67" s="69">
        <f>AVERAGE(U67,W67)</f>
        <v>36.739999999999995</v>
      </c>
      <c r="Y67" s="26" t="s">
        <v>68</v>
      </c>
      <c r="Z67" s="37">
        <v>40</v>
      </c>
      <c r="AA67" s="69"/>
      <c r="AB67" s="71"/>
      <c r="AC67" s="19"/>
      <c r="AD67" s="73"/>
      <c r="AE67" s="75"/>
    </row>
    <row r="68" spans="2:31" x14ac:dyDescent="0.35">
      <c r="B68" s="85"/>
      <c r="C68" s="29" t="s">
        <v>49</v>
      </c>
      <c r="D68" s="5">
        <v>38.11</v>
      </c>
      <c r="E68" s="66"/>
      <c r="F68" s="30">
        <v>35.369999999999997</v>
      </c>
      <c r="G68" s="68"/>
      <c r="H68" s="70"/>
      <c r="I68" s="38" t="s">
        <v>69</v>
      </c>
      <c r="J68" s="31">
        <v>40</v>
      </c>
      <c r="K68" s="70"/>
      <c r="L68" s="72"/>
      <c r="M68" s="21"/>
      <c r="N68" s="74"/>
      <c r="O68" s="76"/>
      <c r="P68" s="22"/>
      <c r="Q68" s="22"/>
      <c r="R68" s="85"/>
      <c r="S68" s="29" t="s">
        <v>49</v>
      </c>
      <c r="T68" s="5">
        <v>38.11</v>
      </c>
      <c r="U68" s="66"/>
      <c r="V68" s="30">
        <v>35.369999999999997</v>
      </c>
      <c r="W68" s="68"/>
      <c r="X68" s="70"/>
      <c r="Y68" s="38" t="s">
        <v>69</v>
      </c>
      <c r="Z68" s="31">
        <v>40</v>
      </c>
      <c r="AA68" s="70"/>
      <c r="AB68" s="72"/>
      <c r="AC68" s="21"/>
      <c r="AD68" s="74"/>
      <c r="AE68" s="76"/>
    </row>
    <row r="69" spans="2:31" x14ac:dyDescent="0.35">
      <c r="B69" s="77" t="s">
        <v>16</v>
      </c>
      <c r="C69" s="6" t="s">
        <v>50</v>
      </c>
      <c r="D69" s="3">
        <v>40</v>
      </c>
      <c r="E69" s="65">
        <f>AVERAGE(D70:D70)</f>
        <v>40</v>
      </c>
      <c r="F69" s="16">
        <v>39.17</v>
      </c>
      <c r="G69" s="67">
        <v>35.659999999999997</v>
      </c>
      <c r="H69" s="69">
        <f>AVERAGE(E69,G69)</f>
        <v>37.83</v>
      </c>
      <c r="I69" s="18" t="s">
        <v>70</v>
      </c>
      <c r="J69" s="31">
        <v>40</v>
      </c>
      <c r="K69" s="69"/>
      <c r="L69" s="71"/>
      <c r="M69" s="28"/>
      <c r="N69" s="73"/>
      <c r="O69" s="75"/>
      <c r="P69" s="22"/>
      <c r="Q69" s="22"/>
      <c r="R69" s="77" t="s">
        <v>16</v>
      </c>
      <c r="S69" s="6" t="s">
        <v>50</v>
      </c>
      <c r="T69" s="3">
        <v>40</v>
      </c>
      <c r="U69" s="65">
        <f>AVERAGE(T70:T70)</f>
        <v>40</v>
      </c>
      <c r="V69" s="16">
        <v>39.17</v>
      </c>
      <c r="W69" s="67">
        <v>35.659999999999997</v>
      </c>
      <c r="X69" s="69">
        <f>AVERAGE(U69,W69)</f>
        <v>37.83</v>
      </c>
      <c r="Y69" s="18" t="s">
        <v>70</v>
      </c>
      <c r="Z69" s="31">
        <v>40</v>
      </c>
      <c r="AA69" s="69"/>
      <c r="AB69" s="71"/>
      <c r="AC69" s="28"/>
      <c r="AD69" s="73"/>
      <c r="AE69" s="75"/>
    </row>
    <row r="70" spans="2:31" ht="15" thickBot="1" x14ac:dyDescent="0.4">
      <c r="B70" s="78"/>
      <c r="C70" s="32" t="s">
        <v>51</v>
      </c>
      <c r="D70" s="33">
        <v>40</v>
      </c>
      <c r="E70" s="79"/>
      <c r="F70" s="34">
        <v>38.299999999999997</v>
      </c>
      <c r="G70" s="80"/>
      <c r="H70" s="81"/>
      <c r="I70" s="34" t="s">
        <v>71</v>
      </c>
      <c r="J70" s="35">
        <v>40</v>
      </c>
      <c r="K70" s="81"/>
      <c r="L70" s="82"/>
      <c r="M70" s="36"/>
      <c r="N70" s="83"/>
      <c r="O70" s="84"/>
      <c r="P70" s="22"/>
      <c r="Q70" s="22"/>
      <c r="R70" s="78"/>
      <c r="S70" s="32" t="s">
        <v>51</v>
      </c>
      <c r="T70" s="33">
        <v>40</v>
      </c>
      <c r="U70" s="79"/>
      <c r="V70" s="34">
        <v>38.299999999999997</v>
      </c>
      <c r="W70" s="80"/>
      <c r="X70" s="81"/>
      <c r="Y70" s="34" t="s">
        <v>71</v>
      </c>
      <c r="Z70" s="35">
        <v>40</v>
      </c>
      <c r="AA70" s="81"/>
      <c r="AB70" s="82"/>
      <c r="AC70" s="36"/>
      <c r="AD70" s="83"/>
      <c r="AE70" s="84"/>
    </row>
    <row r="73" spans="2:31" ht="15" thickBot="1" x14ac:dyDescent="0.4"/>
    <row r="74" spans="2:31" ht="15" thickBot="1" x14ac:dyDescent="0.4">
      <c r="C74" t="s">
        <v>120</v>
      </c>
      <c r="E74" s="97" t="s">
        <v>121</v>
      </c>
      <c r="F74" s="98" t="s">
        <v>122</v>
      </c>
      <c r="G74" s="99" t="s">
        <v>123</v>
      </c>
    </row>
    <row r="75" spans="2:31" x14ac:dyDescent="0.35">
      <c r="C75" s="100" t="s">
        <v>124</v>
      </c>
      <c r="D75" s="101"/>
      <c r="E75" s="102">
        <f>AVERAGE(O17,O59)</f>
        <v>5.5843442241102981</v>
      </c>
      <c r="F75" s="103">
        <f>AVERAGE(O19,O61)</f>
        <v>5.7830710634040923</v>
      </c>
      <c r="G75" s="104">
        <f>(1-(F75/E75))*100</f>
        <v>-3.5586423636958964</v>
      </c>
    </row>
    <row r="76" spans="2:31" x14ac:dyDescent="0.35">
      <c r="C76" s="105" t="s">
        <v>125</v>
      </c>
      <c r="D76" s="106"/>
      <c r="E76" s="107">
        <f>AVERAGE(O42,O63)</f>
        <v>7.6391846248803477</v>
      </c>
      <c r="F76" s="108">
        <f>AVERAGE(O44,O65)</f>
        <v>6.4818376980107733</v>
      </c>
      <c r="G76" s="109">
        <f>(1-(F76/E76))*100</f>
        <v>15.150136875867194</v>
      </c>
    </row>
    <row r="77" spans="2:31" x14ac:dyDescent="0.35">
      <c r="C77" s="105" t="s">
        <v>126</v>
      </c>
      <c r="D77" s="106"/>
      <c r="E77" s="107">
        <f>AVERAGE(AE17,AE59)</f>
        <v>16.297222068652818</v>
      </c>
      <c r="F77" s="108">
        <f>AVERAGE(AE19,AE61)</f>
        <v>10.961818533818969</v>
      </c>
      <c r="G77" s="109">
        <f>(1-(F77/E77))*100</f>
        <v>32.738116424739196</v>
      </c>
    </row>
    <row r="78" spans="2:31" ht="15" thickBot="1" x14ac:dyDescent="0.4">
      <c r="C78" s="110" t="s">
        <v>127</v>
      </c>
      <c r="D78" s="111"/>
      <c r="E78" s="112">
        <f>AVERAGE(AE42,AE63)</f>
        <v>15.989840342342161</v>
      </c>
      <c r="F78" s="113">
        <f>AVERAGE(AE44,AE65)</f>
        <v>12.054867213295875</v>
      </c>
      <c r="G78" s="114">
        <f>(1-(F78/E78))*100</f>
        <v>24.609208377310775</v>
      </c>
    </row>
  </sheetData>
  <mergeCells count="400">
    <mergeCell ref="C77:D77"/>
    <mergeCell ref="C78:D78"/>
    <mergeCell ref="AA69:AA70"/>
    <mergeCell ref="AB69:AB70"/>
    <mergeCell ref="AD69:AD70"/>
    <mergeCell ref="AE69:AE70"/>
    <mergeCell ref="C75:D75"/>
    <mergeCell ref="C76:D76"/>
    <mergeCell ref="N69:N70"/>
    <mergeCell ref="O69:O70"/>
    <mergeCell ref="R69:R70"/>
    <mergeCell ref="U69:U70"/>
    <mergeCell ref="W69:W70"/>
    <mergeCell ref="X69:X70"/>
    <mergeCell ref="AA67:AA68"/>
    <mergeCell ref="AB67:AB68"/>
    <mergeCell ref="AD67:AD68"/>
    <mergeCell ref="AE67:AE68"/>
    <mergeCell ref="B69:B70"/>
    <mergeCell ref="E69:E70"/>
    <mergeCell ref="G69:G70"/>
    <mergeCell ref="H69:H70"/>
    <mergeCell ref="K69:K70"/>
    <mergeCell ref="L69:L70"/>
    <mergeCell ref="N67:N68"/>
    <mergeCell ref="O67:O68"/>
    <mergeCell ref="R67:R68"/>
    <mergeCell ref="U67:U68"/>
    <mergeCell ref="W67:W68"/>
    <mergeCell ref="X67:X68"/>
    <mergeCell ref="AA65:AA66"/>
    <mergeCell ref="AB65:AB66"/>
    <mergeCell ref="AD65:AD66"/>
    <mergeCell ref="AE65:AE66"/>
    <mergeCell ref="B67:B68"/>
    <mergeCell ref="E67:E68"/>
    <mergeCell ref="G67:G68"/>
    <mergeCell ref="H67:H68"/>
    <mergeCell ref="K67:K68"/>
    <mergeCell ref="L67:L68"/>
    <mergeCell ref="N65:N66"/>
    <mergeCell ref="O65:O66"/>
    <mergeCell ref="R65:R66"/>
    <mergeCell ref="U65:U66"/>
    <mergeCell ref="W65:W66"/>
    <mergeCell ref="X65:X66"/>
    <mergeCell ref="AA63:AA64"/>
    <mergeCell ref="AB63:AB64"/>
    <mergeCell ref="AD63:AD64"/>
    <mergeCell ref="AE63:AE64"/>
    <mergeCell ref="B65:B66"/>
    <mergeCell ref="E65:E66"/>
    <mergeCell ref="G65:G66"/>
    <mergeCell ref="H65:H66"/>
    <mergeCell ref="K65:K66"/>
    <mergeCell ref="L65:L66"/>
    <mergeCell ref="N63:N64"/>
    <mergeCell ref="O63:O64"/>
    <mergeCell ref="R63:R64"/>
    <mergeCell ref="U63:U64"/>
    <mergeCell ref="W63:W64"/>
    <mergeCell ref="X63:X64"/>
    <mergeCell ref="AA61:AA62"/>
    <mergeCell ref="AB61:AB62"/>
    <mergeCell ref="AD61:AD62"/>
    <mergeCell ref="AE61:AE62"/>
    <mergeCell ref="B63:B64"/>
    <mergeCell ref="E63:E64"/>
    <mergeCell ref="G63:G64"/>
    <mergeCell ref="H63:H64"/>
    <mergeCell ref="K63:K64"/>
    <mergeCell ref="L63:L64"/>
    <mergeCell ref="N61:N62"/>
    <mergeCell ref="O61:O62"/>
    <mergeCell ref="R61:R62"/>
    <mergeCell ref="U61:U62"/>
    <mergeCell ref="W61:W62"/>
    <mergeCell ref="X61:X62"/>
    <mergeCell ref="AA59:AA60"/>
    <mergeCell ref="AB59:AB60"/>
    <mergeCell ref="AD59:AD60"/>
    <mergeCell ref="AE59:AE60"/>
    <mergeCell ref="B61:B62"/>
    <mergeCell ref="E61:E62"/>
    <mergeCell ref="G61:G62"/>
    <mergeCell ref="H61:H62"/>
    <mergeCell ref="K61:K62"/>
    <mergeCell ref="L61:L62"/>
    <mergeCell ref="N59:N60"/>
    <mergeCell ref="O59:O60"/>
    <mergeCell ref="R59:R60"/>
    <mergeCell ref="U59:U60"/>
    <mergeCell ref="W59:W60"/>
    <mergeCell ref="X59:X60"/>
    <mergeCell ref="AA57:AA58"/>
    <mergeCell ref="AB57:AB58"/>
    <mergeCell ref="AD57:AD58"/>
    <mergeCell ref="AE57:AE58"/>
    <mergeCell ref="B59:B60"/>
    <mergeCell ref="E59:E60"/>
    <mergeCell ref="G59:G60"/>
    <mergeCell ref="H59:H60"/>
    <mergeCell ref="K59:K60"/>
    <mergeCell ref="L59:L60"/>
    <mergeCell ref="N57:N58"/>
    <mergeCell ref="O57:O58"/>
    <mergeCell ref="R57:R58"/>
    <mergeCell ref="U57:U58"/>
    <mergeCell ref="W57:W58"/>
    <mergeCell ref="X57:X58"/>
    <mergeCell ref="AA55:AA56"/>
    <mergeCell ref="AB55:AB56"/>
    <mergeCell ref="AD55:AD56"/>
    <mergeCell ref="AE55:AE56"/>
    <mergeCell ref="B57:B58"/>
    <mergeCell ref="E57:E58"/>
    <mergeCell ref="G57:G58"/>
    <mergeCell ref="H57:H58"/>
    <mergeCell ref="K57:K58"/>
    <mergeCell ref="L57:L58"/>
    <mergeCell ref="N55:N56"/>
    <mergeCell ref="O55:O56"/>
    <mergeCell ref="R55:R56"/>
    <mergeCell ref="U55:U56"/>
    <mergeCell ref="W55:W56"/>
    <mergeCell ref="X55:X56"/>
    <mergeCell ref="B55:B56"/>
    <mergeCell ref="E55:E56"/>
    <mergeCell ref="G55:G56"/>
    <mergeCell ref="H55:H56"/>
    <mergeCell ref="K55:K56"/>
    <mergeCell ref="L55:L56"/>
    <mergeCell ref="AA48:AA49"/>
    <mergeCell ref="AB48:AB49"/>
    <mergeCell ref="AD48:AD49"/>
    <mergeCell ref="AE48:AE49"/>
    <mergeCell ref="B53:H53"/>
    <mergeCell ref="I53:O53"/>
    <mergeCell ref="R53:X53"/>
    <mergeCell ref="Y53:AE53"/>
    <mergeCell ref="N48:N49"/>
    <mergeCell ref="O48:O49"/>
    <mergeCell ref="R48:R49"/>
    <mergeCell ref="U48:U49"/>
    <mergeCell ref="W48:W49"/>
    <mergeCell ref="X48:X49"/>
    <mergeCell ref="AA46:AA47"/>
    <mergeCell ref="AB46:AB47"/>
    <mergeCell ref="AD46:AD47"/>
    <mergeCell ref="AE46:AE47"/>
    <mergeCell ref="B48:B49"/>
    <mergeCell ref="E48:E49"/>
    <mergeCell ref="G48:G49"/>
    <mergeCell ref="H48:H49"/>
    <mergeCell ref="K48:K49"/>
    <mergeCell ref="L48:L49"/>
    <mergeCell ref="N46:N47"/>
    <mergeCell ref="O46:O47"/>
    <mergeCell ref="R46:R47"/>
    <mergeCell ref="U46:U47"/>
    <mergeCell ref="W46:W47"/>
    <mergeCell ref="X46:X47"/>
    <mergeCell ref="AA44:AA45"/>
    <mergeCell ref="AB44:AB45"/>
    <mergeCell ref="AD44:AD45"/>
    <mergeCell ref="AE44:AE45"/>
    <mergeCell ref="B46:B47"/>
    <mergeCell ref="E46:E47"/>
    <mergeCell ref="G46:G47"/>
    <mergeCell ref="H46:H47"/>
    <mergeCell ref="K46:K47"/>
    <mergeCell ref="L46:L47"/>
    <mergeCell ref="N44:N45"/>
    <mergeCell ref="O44:O45"/>
    <mergeCell ref="R44:R45"/>
    <mergeCell ref="U44:U45"/>
    <mergeCell ref="W44:W45"/>
    <mergeCell ref="X44:X45"/>
    <mergeCell ref="AA42:AA43"/>
    <mergeCell ref="AB42:AB43"/>
    <mergeCell ref="AD42:AD43"/>
    <mergeCell ref="AE42:AE43"/>
    <mergeCell ref="B44:B45"/>
    <mergeCell ref="E44:E45"/>
    <mergeCell ref="G44:G45"/>
    <mergeCell ref="H44:H45"/>
    <mergeCell ref="K44:K45"/>
    <mergeCell ref="L44:L45"/>
    <mergeCell ref="N42:N43"/>
    <mergeCell ref="O42:O43"/>
    <mergeCell ref="R42:R43"/>
    <mergeCell ref="U42:U43"/>
    <mergeCell ref="W42:W43"/>
    <mergeCell ref="X42:X43"/>
    <mergeCell ref="AA40:AA41"/>
    <mergeCell ref="AB40:AB41"/>
    <mergeCell ref="AD40:AD41"/>
    <mergeCell ref="AE40:AE41"/>
    <mergeCell ref="B42:B43"/>
    <mergeCell ref="E42:E43"/>
    <mergeCell ref="G42:G43"/>
    <mergeCell ref="H42:H43"/>
    <mergeCell ref="K42:K43"/>
    <mergeCell ref="L42:L43"/>
    <mergeCell ref="N40:N41"/>
    <mergeCell ref="O40:O41"/>
    <mergeCell ref="R40:R41"/>
    <mergeCell ref="U40:U41"/>
    <mergeCell ref="W40:W41"/>
    <mergeCell ref="X40:X41"/>
    <mergeCell ref="AA38:AA39"/>
    <mergeCell ref="AB38:AB39"/>
    <mergeCell ref="AD38:AD39"/>
    <mergeCell ref="AE38:AE39"/>
    <mergeCell ref="B40:B41"/>
    <mergeCell ref="E40:E41"/>
    <mergeCell ref="G40:G41"/>
    <mergeCell ref="H40:H41"/>
    <mergeCell ref="K40:K41"/>
    <mergeCell ref="L40:L41"/>
    <mergeCell ref="N38:N39"/>
    <mergeCell ref="O38:O39"/>
    <mergeCell ref="R38:R39"/>
    <mergeCell ref="U38:U39"/>
    <mergeCell ref="W38:W39"/>
    <mergeCell ref="X38:X39"/>
    <mergeCell ref="AA36:AA37"/>
    <mergeCell ref="AB36:AB37"/>
    <mergeCell ref="AD36:AD37"/>
    <mergeCell ref="AE36:AE37"/>
    <mergeCell ref="B38:B39"/>
    <mergeCell ref="E38:E39"/>
    <mergeCell ref="G38:G39"/>
    <mergeCell ref="H38:H39"/>
    <mergeCell ref="K38:K39"/>
    <mergeCell ref="L38:L39"/>
    <mergeCell ref="N36:N37"/>
    <mergeCell ref="O36:O37"/>
    <mergeCell ref="R36:R37"/>
    <mergeCell ref="U36:U37"/>
    <mergeCell ref="W36:W37"/>
    <mergeCell ref="X36:X37"/>
    <mergeCell ref="AA34:AA35"/>
    <mergeCell ref="AB34:AB35"/>
    <mergeCell ref="AD34:AD35"/>
    <mergeCell ref="AE34:AE35"/>
    <mergeCell ref="B36:B37"/>
    <mergeCell ref="E36:E37"/>
    <mergeCell ref="G36:G37"/>
    <mergeCell ref="H36:H37"/>
    <mergeCell ref="K36:K37"/>
    <mergeCell ref="L36:L37"/>
    <mergeCell ref="N34:N35"/>
    <mergeCell ref="O34:O35"/>
    <mergeCell ref="R34:R35"/>
    <mergeCell ref="U34:U35"/>
    <mergeCell ref="W34:W35"/>
    <mergeCell ref="X34:X35"/>
    <mergeCell ref="B34:B35"/>
    <mergeCell ref="E34:E35"/>
    <mergeCell ref="G34:G35"/>
    <mergeCell ref="H34:H35"/>
    <mergeCell ref="K34:K35"/>
    <mergeCell ref="L34:L35"/>
    <mergeCell ref="AA27:AA28"/>
    <mergeCell ref="AB27:AB28"/>
    <mergeCell ref="AD27:AD28"/>
    <mergeCell ref="AE27:AE28"/>
    <mergeCell ref="B32:H32"/>
    <mergeCell ref="I32:O32"/>
    <mergeCell ref="R32:X32"/>
    <mergeCell ref="Y32:AE32"/>
    <mergeCell ref="N27:N28"/>
    <mergeCell ref="O27:O28"/>
    <mergeCell ref="R27:R28"/>
    <mergeCell ref="U27:U28"/>
    <mergeCell ref="W27:W28"/>
    <mergeCell ref="X27:X28"/>
    <mergeCell ref="AA25:AA26"/>
    <mergeCell ref="AB25:AB26"/>
    <mergeCell ref="AD25:AD26"/>
    <mergeCell ref="AE25:AE26"/>
    <mergeCell ref="B27:B28"/>
    <mergeCell ref="E27:E28"/>
    <mergeCell ref="G27:G28"/>
    <mergeCell ref="H27:H28"/>
    <mergeCell ref="K27:K28"/>
    <mergeCell ref="L27:L28"/>
    <mergeCell ref="N25:N26"/>
    <mergeCell ref="O25:O26"/>
    <mergeCell ref="R25:R26"/>
    <mergeCell ref="U25:U26"/>
    <mergeCell ref="W25:W26"/>
    <mergeCell ref="X25:X26"/>
    <mergeCell ref="AA23:AA24"/>
    <mergeCell ref="AB23:AB24"/>
    <mergeCell ref="AD23:AD24"/>
    <mergeCell ref="AE23:AE24"/>
    <mergeCell ref="B25:B26"/>
    <mergeCell ref="E25:E26"/>
    <mergeCell ref="G25:G26"/>
    <mergeCell ref="H25:H26"/>
    <mergeCell ref="K25:K26"/>
    <mergeCell ref="L25:L26"/>
    <mergeCell ref="N23:N24"/>
    <mergeCell ref="O23:O24"/>
    <mergeCell ref="R23:R24"/>
    <mergeCell ref="U23:U24"/>
    <mergeCell ref="W23:W24"/>
    <mergeCell ref="X23:X24"/>
    <mergeCell ref="AA21:AA22"/>
    <mergeCell ref="AB21:AB22"/>
    <mergeCell ref="AD21:AD22"/>
    <mergeCell ref="AE21:AE22"/>
    <mergeCell ref="B23:B24"/>
    <mergeCell ref="E23:E24"/>
    <mergeCell ref="G23:G24"/>
    <mergeCell ref="H23:H24"/>
    <mergeCell ref="K23:K24"/>
    <mergeCell ref="L23:L24"/>
    <mergeCell ref="N21:N22"/>
    <mergeCell ref="O21:O22"/>
    <mergeCell ref="R21:R22"/>
    <mergeCell ref="U21:U22"/>
    <mergeCell ref="W21:W22"/>
    <mergeCell ref="X21:X22"/>
    <mergeCell ref="AA19:AA20"/>
    <mergeCell ref="AB19:AB20"/>
    <mergeCell ref="AD19:AD20"/>
    <mergeCell ref="AE19:AE20"/>
    <mergeCell ref="B21:B22"/>
    <mergeCell ref="E21:E22"/>
    <mergeCell ref="G21:G22"/>
    <mergeCell ref="H21:H22"/>
    <mergeCell ref="K21:K22"/>
    <mergeCell ref="L21:L22"/>
    <mergeCell ref="N19:N20"/>
    <mergeCell ref="O19:O20"/>
    <mergeCell ref="R19:R20"/>
    <mergeCell ref="U19:U20"/>
    <mergeCell ref="W19:W20"/>
    <mergeCell ref="X19:X20"/>
    <mergeCell ref="AA17:AA18"/>
    <mergeCell ref="AB17:AB18"/>
    <mergeCell ref="AD17:AD18"/>
    <mergeCell ref="AE17:AE18"/>
    <mergeCell ref="B19:B20"/>
    <mergeCell ref="E19:E20"/>
    <mergeCell ref="G19:G20"/>
    <mergeCell ref="H19:H20"/>
    <mergeCell ref="K19:K20"/>
    <mergeCell ref="L19:L20"/>
    <mergeCell ref="N17:N18"/>
    <mergeCell ref="O17:O18"/>
    <mergeCell ref="R17:R18"/>
    <mergeCell ref="U17:U18"/>
    <mergeCell ref="W17:W18"/>
    <mergeCell ref="X17:X18"/>
    <mergeCell ref="AA15:AA16"/>
    <mergeCell ref="AB15:AB16"/>
    <mergeCell ref="AD15:AD16"/>
    <mergeCell ref="AE15:AE16"/>
    <mergeCell ref="B17:B18"/>
    <mergeCell ref="E17:E18"/>
    <mergeCell ref="G17:G18"/>
    <mergeCell ref="H17:H18"/>
    <mergeCell ref="K17:K18"/>
    <mergeCell ref="L17:L18"/>
    <mergeCell ref="N15:N16"/>
    <mergeCell ref="O15:O16"/>
    <mergeCell ref="R15:R16"/>
    <mergeCell ref="U15:U16"/>
    <mergeCell ref="W15:W16"/>
    <mergeCell ref="X15:X16"/>
    <mergeCell ref="AA13:AA14"/>
    <mergeCell ref="AB13:AB14"/>
    <mergeCell ref="AD13:AD14"/>
    <mergeCell ref="AE13:AE14"/>
    <mergeCell ref="B15:B16"/>
    <mergeCell ref="E15:E16"/>
    <mergeCell ref="G15:G16"/>
    <mergeCell ref="H15:H16"/>
    <mergeCell ref="K15:K16"/>
    <mergeCell ref="L15:L16"/>
    <mergeCell ref="N13:N14"/>
    <mergeCell ref="O13:O14"/>
    <mergeCell ref="R13:R14"/>
    <mergeCell ref="U13:U14"/>
    <mergeCell ref="W13:W14"/>
    <mergeCell ref="X13:X14"/>
    <mergeCell ref="B11:H11"/>
    <mergeCell ref="I11:O11"/>
    <mergeCell ref="R11:X11"/>
    <mergeCell ref="Y11:AE11"/>
    <mergeCell ref="B13:B14"/>
    <mergeCell ref="E13:E14"/>
    <mergeCell ref="G13:G14"/>
    <mergeCell ref="H13:H14"/>
    <mergeCell ref="K13:K14"/>
    <mergeCell ref="L13:L14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5AD664-884A-49DD-86DE-D68A322EC60C}">
  <sheetPr>
    <pageSetUpPr fitToPage="1"/>
  </sheetPr>
  <dimension ref="A1:M27"/>
  <sheetViews>
    <sheetView zoomScaleNormal="100" workbookViewId="0">
      <selection activeCell="K3" sqref="K3"/>
    </sheetView>
  </sheetViews>
  <sheetFormatPr defaultRowHeight="14.5" x14ac:dyDescent="0.35"/>
  <cols>
    <col min="1" max="1" width="6.453125" style="22" customWidth="1"/>
    <col min="2" max="2" width="17.1796875" style="22" customWidth="1"/>
    <col min="3" max="3" width="11.7265625" style="22" customWidth="1"/>
    <col min="4" max="4" width="14.453125" style="22" customWidth="1"/>
    <col min="5" max="5" width="4.81640625" style="22" customWidth="1"/>
    <col min="6" max="6" width="11.81640625" style="22" customWidth="1"/>
    <col min="7" max="7" width="13.1796875" style="22" customWidth="1"/>
    <col min="8" max="8" width="3.36328125" style="22" customWidth="1"/>
    <col min="9" max="9" width="15.7265625" style="22" customWidth="1"/>
    <col min="10" max="10" width="4.1796875" style="22" customWidth="1"/>
    <col min="11" max="12" width="12" style="22" customWidth="1"/>
    <col min="13" max="16384" width="8.7265625" style="22"/>
  </cols>
  <sheetData>
    <row r="1" spans="1:13" s="41" customFormat="1" ht="37" thickBot="1" x14ac:dyDescent="0.4">
      <c r="A1" s="40"/>
      <c r="B1" s="41" t="s">
        <v>0</v>
      </c>
      <c r="C1" s="41" t="s">
        <v>87</v>
      </c>
      <c r="D1" s="42" t="s">
        <v>88</v>
      </c>
      <c r="E1" s="43"/>
      <c r="F1" s="41" t="s">
        <v>89</v>
      </c>
      <c r="G1" s="42" t="s">
        <v>90</v>
      </c>
      <c r="H1" s="43"/>
      <c r="I1" s="44" t="s">
        <v>91</v>
      </c>
      <c r="J1" s="43"/>
      <c r="K1" s="45" t="s">
        <v>92</v>
      </c>
      <c r="L1" s="45" t="s">
        <v>93</v>
      </c>
      <c r="M1" s="45" t="s">
        <v>94</v>
      </c>
    </row>
    <row r="2" spans="1:13" ht="14.5" customHeight="1" x14ac:dyDescent="0.35">
      <c r="A2" s="91" t="s">
        <v>41</v>
      </c>
      <c r="B2" s="46" t="s">
        <v>95</v>
      </c>
      <c r="C2" s="22">
        <v>175.589</v>
      </c>
      <c r="D2" s="47">
        <f>255-C2</f>
        <v>79.411000000000001</v>
      </c>
      <c r="E2" s="48"/>
      <c r="F2" s="22">
        <v>182.90600000000001</v>
      </c>
      <c r="G2" s="47">
        <f>255-F2</f>
        <v>72.093999999999994</v>
      </c>
      <c r="H2" s="48"/>
      <c r="I2" s="48">
        <f>D2-G2</f>
        <v>7.3170000000000073</v>
      </c>
      <c r="J2" s="48"/>
      <c r="K2" s="49">
        <f>I2/I15</f>
        <v>9.0000000000001403</v>
      </c>
    </row>
    <row r="3" spans="1:13" x14ac:dyDescent="0.35">
      <c r="A3" s="92"/>
      <c r="B3" s="50" t="s">
        <v>96</v>
      </c>
      <c r="C3" s="22">
        <v>143.547</v>
      </c>
      <c r="D3" s="47">
        <f t="shared" ref="D3:D26" si="0">255-C3</f>
        <v>111.453</v>
      </c>
      <c r="E3" s="48"/>
      <c r="F3" s="22">
        <v>181.51300000000001</v>
      </c>
      <c r="G3" s="47">
        <f t="shared" ref="G3:G26" si="1">255-F3</f>
        <v>73.486999999999995</v>
      </c>
      <c r="H3" s="48"/>
      <c r="I3" s="48">
        <f t="shared" ref="I3:I26" si="2">D3-G3</f>
        <v>37.966000000000008</v>
      </c>
      <c r="J3" s="48"/>
      <c r="K3" s="49">
        <f t="shared" ref="K3:K13" si="3">I3/I16</f>
        <v>10.549041400389029</v>
      </c>
    </row>
    <row r="4" spans="1:13" x14ac:dyDescent="0.35">
      <c r="A4" s="92"/>
      <c r="B4" s="50" t="s">
        <v>97</v>
      </c>
      <c r="C4" s="22">
        <v>153.584</v>
      </c>
      <c r="D4" s="47">
        <f t="shared" si="0"/>
        <v>101.416</v>
      </c>
      <c r="E4" s="48"/>
      <c r="F4" s="22">
        <v>182.173</v>
      </c>
      <c r="G4" s="47">
        <f t="shared" si="1"/>
        <v>72.826999999999998</v>
      </c>
      <c r="H4" s="48"/>
      <c r="I4" s="51">
        <f t="shared" si="2"/>
        <v>28.588999999999999</v>
      </c>
      <c r="J4" s="48"/>
      <c r="K4" s="49">
        <f t="shared" si="3"/>
        <v>3.7866225165562999</v>
      </c>
      <c r="L4" s="22">
        <f>(K4/K4)*100</f>
        <v>100</v>
      </c>
    </row>
    <row r="5" spans="1:13" x14ac:dyDescent="0.35">
      <c r="A5" s="92"/>
      <c r="B5" s="50" t="s">
        <v>98</v>
      </c>
      <c r="C5" s="22">
        <v>179.922</v>
      </c>
      <c r="D5" s="47">
        <f t="shared" si="0"/>
        <v>75.078000000000003</v>
      </c>
      <c r="E5" s="48"/>
      <c r="F5" s="22">
        <v>186.131</v>
      </c>
      <c r="G5" s="47">
        <f t="shared" si="1"/>
        <v>68.869</v>
      </c>
      <c r="H5" s="48"/>
      <c r="I5" s="48">
        <f t="shared" si="2"/>
        <v>6.2090000000000032</v>
      </c>
      <c r="J5" s="48"/>
      <c r="K5" s="49">
        <f t="shared" si="3"/>
        <v>0.66648776298840717</v>
      </c>
      <c r="L5" s="39">
        <f>(K5/K4)*100</f>
        <v>17.601114451580898</v>
      </c>
      <c r="M5" s="52">
        <f>(100-L5)</f>
        <v>82.398885548419102</v>
      </c>
    </row>
    <row r="6" spans="1:13" x14ac:dyDescent="0.35">
      <c r="A6" s="92"/>
      <c r="B6" s="50" t="s">
        <v>99</v>
      </c>
      <c r="C6" s="22">
        <v>161.44999999999999</v>
      </c>
      <c r="D6" s="47">
        <f t="shared" si="0"/>
        <v>93.550000000000011</v>
      </c>
      <c r="E6" s="48"/>
      <c r="F6" s="22">
        <v>185.745</v>
      </c>
      <c r="G6" s="47">
        <f t="shared" si="1"/>
        <v>69.254999999999995</v>
      </c>
      <c r="H6" s="48"/>
      <c r="I6" s="48">
        <f t="shared" si="2"/>
        <v>24.295000000000016</v>
      </c>
      <c r="J6" s="48"/>
      <c r="K6" s="49">
        <f t="shared" si="3"/>
        <v>2.1270355454386238</v>
      </c>
      <c r="L6" s="22">
        <f>(K6/K6)*100</f>
        <v>100</v>
      </c>
    </row>
    <row r="7" spans="1:13" s="60" customFormat="1" ht="15" thickBot="1" x14ac:dyDescent="0.4">
      <c r="A7" s="92"/>
      <c r="B7" s="53" t="s">
        <v>100</v>
      </c>
      <c r="C7" s="22">
        <v>176.01300000000001</v>
      </c>
      <c r="D7" s="54">
        <f t="shared" si="0"/>
        <v>78.986999999999995</v>
      </c>
      <c r="E7" s="55"/>
      <c r="F7" s="56">
        <v>186.82499999999999</v>
      </c>
      <c r="G7" s="54">
        <f t="shared" si="1"/>
        <v>68.175000000000011</v>
      </c>
      <c r="H7" s="55"/>
      <c r="I7" s="55">
        <f t="shared" si="2"/>
        <v>10.811999999999983</v>
      </c>
      <c r="J7" s="55"/>
      <c r="K7" s="57">
        <f t="shared" si="3"/>
        <v>0.92798901381855636</v>
      </c>
      <c r="L7" s="58">
        <f>(K7/K6)*100</f>
        <v>43.628279546555127</v>
      </c>
      <c r="M7" s="59">
        <f>100-L7</f>
        <v>56.371720453444873</v>
      </c>
    </row>
    <row r="8" spans="1:13" ht="14.5" customHeight="1" x14ac:dyDescent="0.35">
      <c r="A8" s="92"/>
      <c r="B8" s="50" t="s">
        <v>101</v>
      </c>
      <c r="C8" s="61">
        <v>180.14</v>
      </c>
      <c r="D8" s="47">
        <f>255-C8</f>
        <v>74.860000000000014</v>
      </c>
      <c r="E8" s="48"/>
      <c r="F8" s="22">
        <v>182.96199999999999</v>
      </c>
      <c r="G8" s="47">
        <f>255-F8</f>
        <v>72.038000000000011</v>
      </c>
      <c r="H8" s="48"/>
      <c r="I8" s="51">
        <f>D8-G8</f>
        <v>2.8220000000000027</v>
      </c>
      <c r="J8" s="48"/>
      <c r="K8" s="49">
        <f t="shared" si="3"/>
        <v>8.2027730139813487E-2</v>
      </c>
      <c r="L8" s="61"/>
      <c r="M8" s="61"/>
    </row>
    <row r="9" spans="1:13" x14ac:dyDescent="0.35">
      <c r="A9" s="92"/>
      <c r="B9" s="50" t="s">
        <v>102</v>
      </c>
      <c r="C9" s="22">
        <v>133.602</v>
      </c>
      <c r="D9" s="47">
        <f t="shared" ref="D9:D13" si="4">255-C9</f>
        <v>121.398</v>
      </c>
      <c r="E9" s="48"/>
      <c r="F9" s="22">
        <v>179.64500000000001</v>
      </c>
      <c r="G9" s="47">
        <f t="shared" ref="G9:G13" si="5">255-F9</f>
        <v>75.35499999999999</v>
      </c>
      <c r="H9" s="48"/>
      <c r="I9" s="48">
        <f t="shared" ref="I9:I13" si="6">D9-G9</f>
        <v>46.043000000000006</v>
      </c>
      <c r="J9" s="48"/>
      <c r="K9" s="49">
        <f t="shared" si="3"/>
        <v>1.228042567946017</v>
      </c>
    </row>
    <row r="10" spans="1:13" x14ac:dyDescent="0.35">
      <c r="A10" s="92"/>
      <c r="B10" s="50" t="s">
        <v>103</v>
      </c>
      <c r="C10" s="22">
        <v>115.151</v>
      </c>
      <c r="D10" s="47">
        <f t="shared" si="4"/>
        <v>139.84899999999999</v>
      </c>
      <c r="E10" s="48"/>
      <c r="F10" s="22">
        <v>180.80199999999999</v>
      </c>
      <c r="G10" s="47">
        <f t="shared" si="5"/>
        <v>74.198000000000008</v>
      </c>
      <c r="H10" s="48"/>
      <c r="I10" s="48">
        <f t="shared" si="6"/>
        <v>65.650999999999982</v>
      </c>
      <c r="J10" s="48"/>
      <c r="K10" s="49">
        <f t="shared" si="3"/>
        <v>1.831729025417818</v>
      </c>
      <c r="L10" s="22">
        <f>(K10/K10)*100</f>
        <v>100</v>
      </c>
    </row>
    <row r="11" spans="1:13" x14ac:dyDescent="0.35">
      <c r="A11" s="92"/>
      <c r="B11" s="50" t="s">
        <v>104</v>
      </c>
      <c r="C11" s="22">
        <v>167.27</v>
      </c>
      <c r="D11" s="47">
        <f t="shared" si="4"/>
        <v>87.72999999999999</v>
      </c>
      <c r="E11" s="48"/>
      <c r="F11" s="22">
        <v>183.04499999999999</v>
      </c>
      <c r="G11" s="47">
        <f>255-F11</f>
        <v>71.955000000000013</v>
      </c>
      <c r="H11" s="48"/>
      <c r="I11" s="48">
        <f t="shared" si="6"/>
        <v>15.774999999999977</v>
      </c>
      <c r="J11" s="48"/>
      <c r="K11" s="49">
        <f t="shared" si="3"/>
        <v>0.34068331029716603</v>
      </c>
      <c r="L11" s="39">
        <f>(K11/K10)*100</f>
        <v>18.599001575544509</v>
      </c>
      <c r="M11" s="52">
        <f>(100-L11)</f>
        <v>81.400998424455494</v>
      </c>
    </row>
    <row r="12" spans="1:13" x14ac:dyDescent="0.35">
      <c r="A12" s="92"/>
      <c r="B12" s="50" t="s">
        <v>105</v>
      </c>
      <c r="C12" s="22">
        <v>124.18300000000001</v>
      </c>
      <c r="D12" s="47">
        <f t="shared" si="4"/>
        <v>130.81700000000001</v>
      </c>
      <c r="E12" s="48"/>
      <c r="F12" s="22">
        <v>181.12700000000001</v>
      </c>
      <c r="G12" s="47">
        <f t="shared" si="5"/>
        <v>73.87299999999999</v>
      </c>
      <c r="H12" s="48"/>
      <c r="I12" s="51">
        <f t="shared" si="6"/>
        <v>56.944000000000017</v>
      </c>
      <c r="J12" s="48"/>
      <c r="K12" s="49">
        <f t="shared" si="3"/>
        <v>0.78358629989954764</v>
      </c>
      <c r="L12" s="22">
        <f>(K12/K12)*100</f>
        <v>100</v>
      </c>
    </row>
    <row r="13" spans="1:13" s="60" customFormat="1" ht="15" thickBot="1" x14ac:dyDescent="0.4">
      <c r="A13" s="93"/>
      <c r="B13" s="53" t="s">
        <v>106</v>
      </c>
      <c r="C13" s="22">
        <v>156.19800000000001</v>
      </c>
      <c r="D13" s="54">
        <f t="shared" si="4"/>
        <v>98.801999999999992</v>
      </c>
      <c r="E13" s="55"/>
      <c r="F13" s="22">
        <v>181.893</v>
      </c>
      <c r="G13" s="54">
        <f t="shared" si="5"/>
        <v>73.106999999999999</v>
      </c>
      <c r="H13" s="55"/>
      <c r="I13" s="55">
        <f t="shared" si="6"/>
        <v>25.694999999999993</v>
      </c>
      <c r="J13" s="55"/>
      <c r="K13" s="57">
        <f t="shared" si="3"/>
        <v>0.4807386480570261</v>
      </c>
      <c r="L13" s="58">
        <f>(K13/K12)*100</f>
        <v>61.351078766774606</v>
      </c>
      <c r="M13" s="59">
        <f>100-L13</f>
        <v>38.648921233225394</v>
      </c>
    </row>
    <row r="14" spans="1:13" s="60" customFormat="1" ht="15" thickBot="1" x14ac:dyDescent="0.4">
      <c r="A14" s="62"/>
      <c r="C14" s="63"/>
      <c r="D14" s="54"/>
      <c r="E14" s="55"/>
      <c r="F14" s="64"/>
      <c r="G14" s="54"/>
      <c r="H14" s="55"/>
      <c r="I14" s="55"/>
      <c r="J14" s="55"/>
    </row>
    <row r="15" spans="1:13" ht="14.5" customHeight="1" x14ac:dyDescent="0.35">
      <c r="A15" s="91" t="s">
        <v>107</v>
      </c>
      <c r="B15" s="46" t="s">
        <v>95</v>
      </c>
      <c r="C15" s="22">
        <v>188.221</v>
      </c>
      <c r="D15" s="47">
        <f t="shared" si="0"/>
        <v>66.778999999999996</v>
      </c>
      <c r="E15" s="48"/>
      <c r="F15" s="22">
        <v>189.03399999999999</v>
      </c>
      <c r="G15" s="47">
        <f t="shared" si="1"/>
        <v>65.966000000000008</v>
      </c>
      <c r="H15" s="48"/>
      <c r="I15" s="48">
        <f t="shared" si="2"/>
        <v>0.81299999999998818</v>
      </c>
      <c r="J15" s="48"/>
    </row>
    <row r="16" spans="1:13" x14ac:dyDescent="0.35">
      <c r="A16" s="92"/>
      <c r="B16" s="50" t="s">
        <v>96</v>
      </c>
      <c r="C16" s="22">
        <v>185.637</v>
      </c>
      <c r="D16" s="47">
        <f t="shared" si="0"/>
        <v>69.363</v>
      </c>
      <c r="E16" s="48"/>
      <c r="F16" s="22">
        <v>189.23599999999999</v>
      </c>
      <c r="G16" s="47">
        <f t="shared" si="1"/>
        <v>65.76400000000001</v>
      </c>
      <c r="H16" s="48"/>
      <c r="I16" s="48">
        <f t="shared" si="2"/>
        <v>3.5989999999999895</v>
      </c>
      <c r="J16" s="48"/>
    </row>
    <row r="17" spans="1:10" x14ac:dyDescent="0.35">
      <c r="A17" s="92"/>
      <c r="B17" s="50" t="s">
        <v>97</v>
      </c>
      <c r="C17" s="22">
        <v>180.81800000000001</v>
      </c>
      <c r="D17" s="47">
        <f t="shared" si="0"/>
        <v>74.181999999999988</v>
      </c>
      <c r="E17" s="48"/>
      <c r="F17" s="22">
        <v>188.36799999999999</v>
      </c>
      <c r="G17" s="47">
        <f t="shared" si="1"/>
        <v>66.632000000000005</v>
      </c>
      <c r="H17" s="48"/>
      <c r="I17" s="48">
        <f t="shared" si="2"/>
        <v>7.5499999999999829</v>
      </c>
      <c r="J17" s="48"/>
    </row>
    <row r="18" spans="1:10" x14ac:dyDescent="0.35">
      <c r="A18" s="92"/>
      <c r="B18" s="50" t="s">
        <v>98</v>
      </c>
      <c r="C18" s="22">
        <v>178.065</v>
      </c>
      <c r="D18" s="47">
        <f t="shared" si="0"/>
        <v>76.935000000000002</v>
      </c>
      <c r="E18" s="48"/>
      <c r="F18" s="22">
        <v>187.381</v>
      </c>
      <c r="G18" s="47">
        <f t="shared" si="1"/>
        <v>67.619</v>
      </c>
      <c r="H18" s="48"/>
      <c r="I18" s="48">
        <f t="shared" si="2"/>
        <v>9.3160000000000025</v>
      </c>
      <c r="J18" s="48"/>
    </row>
    <row r="19" spans="1:10" x14ac:dyDescent="0.35">
      <c r="A19" s="92"/>
      <c r="B19" s="50" t="s">
        <v>99</v>
      </c>
      <c r="C19" s="22">
        <v>175.68799999999999</v>
      </c>
      <c r="D19" s="47">
        <f t="shared" si="0"/>
        <v>79.312000000000012</v>
      </c>
      <c r="E19" s="48"/>
      <c r="F19" s="22">
        <v>187.11</v>
      </c>
      <c r="G19" s="47">
        <f t="shared" si="1"/>
        <v>67.889999999999986</v>
      </c>
      <c r="H19" s="48"/>
      <c r="I19" s="48">
        <f t="shared" si="2"/>
        <v>11.422000000000025</v>
      </c>
      <c r="J19" s="48"/>
    </row>
    <row r="20" spans="1:10" s="60" customFormat="1" ht="15" thickBot="1" x14ac:dyDescent="0.4">
      <c r="A20" s="92"/>
      <c r="B20" s="53" t="s">
        <v>100</v>
      </c>
      <c r="C20" s="60">
        <v>176.69800000000001</v>
      </c>
      <c r="D20" s="54">
        <f t="shared" si="0"/>
        <v>78.301999999999992</v>
      </c>
      <c r="E20" s="55"/>
      <c r="F20" s="60">
        <v>188.34899999999999</v>
      </c>
      <c r="G20" s="54">
        <f t="shared" si="1"/>
        <v>66.65100000000001</v>
      </c>
      <c r="H20" s="55"/>
      <c r="I20" s="55">
        <f t="shared" si="2"/>
        <v>11.650999999999982</v>
      </c>
      <c r="J20" s="55"/>
    </row>
    <row r="21" spans="1:10" ht="14.5" customHeight="1" x14ac:dyDescent="0.35">
      <c r="A21" s="92"/>
      <c r="B21" s="50" t="s">
        <v>101</v>
      </c>
      <c r="C21" s="22">
        <v>149.46100000000001</v>
      </c>
      <c r="D21" s="47">
        <f t="shared" si="0"/>
        <v>105.53899999999999</v>
      </c>
      <c r="E21" s="48"/>
      <c r="F21" s="22">
        <v>183.864</v>
      </c>
      <c r="G21" s="47">
        <f t="shared" si="1"/>
        <v>71.135999999999996</v>
      </c>
      <c r="H21" s="48"/>
      <c r="I21" s="48">
        <f t="shared" si="2"/>
        <v>34.402999999999992</v>
      </c>
      <c r="J21" s="48"/>
    </row>
    <row r="22" spans="1:10" x14ac:dyDescent="0.35">
      <c r="A22" s="92"/>
      <c r="B22" s="50" t="s">
        <v>102</v>
      </c>
      <c r="C22" s="22">
        <v>146.393</v>
      </c>
      <c r="D22" s="47">
        <f t="shared" si="0"/>
        <v>108.607</v>
      </c>
      <c r="E22" s="48"/>
      <c r="F22" s="22">
        <v>183.886</v>
      </c>
      <c r="G22" s="47">
        <f t="shared" si="1"/>
        <v>71.114000000000004</v>
      </c>
      <c r="H22" s="48"/>
      <c r="I22" s="48">
        <f t="shared" si="2"/>
        <v>37.492999999999995</v>
      </c>
      <c r="J22" s="48"/>
    </row>
    <row r="23" spans="1:10" x14ac:dyDescent="0.35">
      <c r="A23" s="92"/>
      <c r="B23" s="50" t="s">
        <v>103</v>
      </c>
      <c r="C23" s="22">
        <v>148.57400000000001</v>
      </c>
      <c r="D23" s="47">
        <f t="shared" si="0"/>
        <v>106.42599999999999</v>
      </c>
      <c r="E23" s="48"/>
      <c r="F23" s="22">
        <v>184.41499999999999</v>
      </c>
      <c r="G23" s="47">
        <f t="shared" si="1"/>
        <v>70.585000000000008</v>
      </c>
      <c r="H23" s="48"/>
      <c r="I23" s="48">
        <f t="shared" si="2"/>
        <v>35.84099999999998</v>
      </c>
      <c r="J23" s="48"/>
    </row>
    <row r="24" spans="1:10" x14ac:dyDescent="0.35">
      <c r="A24" s="92"/>
      <c r="B24" s="50" t="s">
        <v>104</v>
      </c>
      <c r="C24" s="22">
        <v>137.399</v>
      </c>
      <c r="D24" s="47">
        <f t="shared" si="0"/>
        <v>117.601</v>
      </c>
      <c r="E24" s="48"/>
      <c r="F24" s="22">
        <v>183.703</v>
      </c>
      <c r="G24" s="47">
        <f t="shared" si="1"/>
        <v>71.296999999999997</v>
      </c>
      <c r="H24" s="48"/>
      <c r="I24" s="48">
        <f t="shared" si="2"/>
        <v>46.304000000000002</v>
      </c>
      <c r="J24" s="48"/>
    </row>
    <row r="25" spans="1:10" x14ac:dyDescent="0.35">
      <c r="A25" s="92"/>
      <c r="B25" s="50" t="s">
        <v>105</v>
      </c>
      <c r="C25" s="22">
        <v>112.179</v>
      </c>
      <c r="D25" s="47">
        <f t="shared" si="0"/>
        <v>142.821</v>
      </c>
      <c r="E25" s="48"/>
      <c r="F25" s="22">
        <v>184.85</v>
      </c>
      <c r="G25" s="47">
        <f t="shared" si="1"/>
        <v>70.150000000000006</v>
      </c>
      <c r="H25" s="48"/>
      <c r="I25" s="48">
        <f t="shared" si="2"/>
        <v>72.670999999999992</v>
      </c>
      <c r="J25" s="48"/>
    </row>
    <row r="26" spans="1:10" s="60" customFormat="1" ht="15" thickBot="1" x14ac:dyDescent="0.4">
      <c r="A26" s="93"/>
      <c r="B26" s="53" t="s">
        <v>106</v>
      </c>
      <c r="C26" s="22">
        <v>131.72999999999999</v>
      </c>
      <c r="D26" s="54">
        <f t="shared" si="0"/>
        <v>123.27000000000001</v>
      </c>
      <c r="E26" s="55"/>
      <c r="F26" s="22">
        <v>185.179</v>
      </c>
      <c r="G26" s="54">
        <f t="shared" si="1"/>
        <v>69.820999999999998</v>
      </c>
      <c r="H26" s="55"/>
      <c r="I26" s="55">
        <f t="shared" si="2"/>
        <v>53.449000000000012</v>
      </c>
      <c r="J26" s="55"/>
    </row>
    <row r="27" spans="1:10" x14ac:dyDescent="0.35">
      <c r="C27" s="61"/>
      <c r="F27" s="61"/>
    </row>
  </sheetData>
  <mergeCells count="2">
    <mergeCell ref="A2:A13"/>
    <mergeCell ref="A15:A26"/>
  </mergeCells>
  <pageMargins left="0.25" right="0.25" top="0.75" bottom="4.5199999999999996" header="0.3" footer="0.3"/>
  <pageSetup paperSize="9" scale="65" fitToWidth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 B2AB</vt:lpstr>
      <vt:lpstr>Fig B2D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Banas C.F.</dc:creator>
  <cp:lastModifiedBy>Anna Willis</cp:lastModifiedBy>
  <cp:lastPrinted>2023-01-26T12:46:23Z</cp:lastPrinted>
  <dcterms:created xsi:type="dcterms:W3CDTF">2020-11-20T12:36:45Z</dcterms:created>
  <dcterms:modified xsi:type="dcterms:W3CDTF">2025-04-30T16:09:33Z</dcterms:modified>
</cp:coreProperties>
</file>